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0" windowWidth="19320" windowHeight="6630" activeTab="0"/>
  </bookViews>
  <sheets>
    <sheet name="My Projects" sheetId="1" r:id="rId1"/>
    <sheet name="Archives" sheetId="2" r:id="rId2"/>
    <sheet name="Biorhythm" sheetId="3" r:id="rId3"/>
    <sheet name="Calendar" sheetId="4" r:id="rId4"/>
    <sheet name="祝日表" sheetId="5" state="hidden" r:id="rId5"/>
  </sheets>
  <definedNames>
    <definedName name="\g">#REF!</definedName>
    <definedName name="_xlnm.Print_Area" localSheetId="0">'My Projects'!$A$5:$I$65</definedName>
    <definedName name="_xlnm.Print_Titles" localSheetId="0">'My Projects'!$1:$4</definedName>
  </definedNames>
  <calcPr fullCalcOnLoad="1"/>
</workbook>
</file>

<file path=xl/sharedStrings.xml><?xml version="1.0" encoding="utf-8"?>
<sst xmlns="http://schemas.openxmlformats.org/spreadsheetml/2006/main" count="103" uniqueCount="92">
  <si>
    <t>発生日</t>
  </si>
  <si>
    <t>№</t>
  </si>
  <si>
    <t>件　　名</t>
  </si>
  <si>
    <t>優先度</t>
  </si>
  <si>
    <t>指定日</t>
  </si>
  <si>
    <t>状態</t>
  </si>
  <si>
    <t>メモ</t>
  </si>
  <si>
    <t>【スケジュール管理】</t>
  </si>
  <si>
    <t>№</t>
  </si>
  <si>
    <t>メモ</t>
  </si>
  <si>
    <t>作業中</t>
  </si>
  <si>
    <t>完了</t>
  </si>
  <si>
    <t xml:space="preserve"> 月</t>
  </si>
  <si>
    <t>日</t>
  </si>
  <si>
    <t>月</t>
  </si>
  <si>
    <t>火</t>
  </si>
  <si>
    <t>水</t>
  </si>
  <si>
    <t>木</t>
  </si>
  <si>
    <t>金</t>
  </si>
  <si>
    <t>土</t>
  </si>
  <si>
    <t>Sun</t>
  </si>
  <si>
    <t>Mon</t>
  </si>
  <si>
    <t>Tue</t>
  </si>
  <si>
    <t>Wed</t>
  </si>
  <si>
    <t>Thr</t>
  </si>
  <si>
    <t>Fri</t>
  </si>
  <si>
    <t>Sat</t>
  </si>
  <si>
    <t>月 日</t>
  </si>
  <si>
    <t>祝日の名称</t>
  </si>
  <si>
    <t>01/01</t>
  </si>
  <si>
    <t>元旦</t>
  </si>
  <si>
    <t>成人の日</t>
  </si>
  <si>
    <t>02/11</t>
  </si>
  <si>
    <t>建国記念の日</t>
  </si>
  <si>
    <t>春分の日</t>
  </si>
  <si>
    <t>04/29</t>
  </si>
  <si>
    <t>05/03</t>
  </si>
  <si>
    <t>憲法記念日</t>
  </si>
  <si>
    <t>05/04</t>
  </si>
  <si>
    <t>05/05</t>
  </si>
  <si>
    <t>こどもの日</t>
  </si>
  <si>
    <t>海の日</t>
  </si>
  <si>
    <t>敬老の日</t>
  </si>
  <si>
    <t>秋分の日</t>
  </si>
  <si>
    <t>体育の日</t>
  </si>
  <si>
    <t>11/03</t>
  </si>
  <si>
    <t>文化の日</t>
  </si>
  <si>
    <t>11/23</t>
  </si>
  <si>
    <t>勤労感謝の日</t>
  </si>
  <si>
    <t>12/23</t>
  </si>
  <si>
    <t>天皇誕生日</t>
  </si>
  <si>
    <t>中止</t>
  </si>
  <si>
    <t>A</t>
  </si>
  <si>
    <t xml:space="preserve"> B</t>
  </si>
  <si>
    <t xml:space="preserve">  C</t>
  </si>
  <si>
    <t xml:space="preserve">   D</t>
  </si>
  <si>
    <t>仕掛中</t>
  </si>
  <si>
    <t>準備中</t>
  </si>
  <si>
    <t>一時中止</t>
  </si>
  <si>
    <t>03/20</t>
  </si>
  <si>
    <t>昭和の日</t>
  </si>
  <si>
    <t>振替休日</t>
  </si>
  <si>
    <t>09/22</t>
  </si>
  <si>
    <t>Calendar・Scheduler</t>
  </si>
  <si>
    <t>Biorhythm</t>
  </si>
  <si>
    <t>体力</t>
  </si>
  <si>
    <t>感情</t>
  </si>
  <si>
    <t>知性</t>
  </si>
  <si>
    <t>日付</t>
  </si>
  <si>
    <t>氏名</t>
  </si>
  <si>
    <t>入力欄</t>
  </si>
  <si>
    <t>生年月日</t>
  </si>
  <si>
    <t>(西暦)</t>
  </si>
  <si>
    <t>元号</t>
  </si>
  <si>
    <t>S</t>
  </si>
  <si>
    <t>(和暦)</t>
  </si>
  <si>
    <t>年(和暦)</t>
  </si>
  <si>
    <t>生存日数</t>
  </si>
  <si>
    <t>体力 --- 23日周期</t>
  </si>
  <si>
    <t>感情 --- 28日周期</t>
  </si>
  <si>
    <t>知性 --- 33日周期</t>
  </si>
  <si>
    <t>件　　名</t>
  </si>
  <si>
    <t>2012年用</t>
  </si>
  <si>
    <t>01/02</t>
  </si>
  <si>
    <t>01/09</t>
  </si>
  <si>
    <t>みどりの日</t>
  </si>
  <si>
    <t>07/16</t>
  </si>
  <si>
    <t>09/17</t>
  </si>
  <si>
    <t>10/08</t>
  </si>
  <si>
    <t>12/24</t>
  </si>
  <si>
    <t>04/30</t>
  </si>
  <si>
    <t>山田　敬雄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</si>
</sst>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"/>
    <numFmt numFmtId="177" formatCode="yyyy/mm/dd"/>
    <numFmt numFmtId="178" formatCode="\ "/>
    <numFmt numFmtId="179" formatCode="[$-411]gee\.mm\.dd"/>
    <numFmt numFmtId="180" formatCode=";;;"/>
    <numFmt numFmtId="181" formatCode="mm/dd"/>
    <numFmt numFmtId="182" formatCode="yy/mm/dd"/>
    <numFmt numFmtId="183" formatCode="#,##0&quot;日&quot;"/>
    <numFmt numFmtId="184" formatCode="[$-411]ggge&quot;年&quot;m&quot;月&quot;d&quot;日現在&quot;"/>
    <numFmt numFmtId="185" formatCode="yyyy/mm/dd;@"/>
    <numFmt numFmtId="186" formatCode="yyyy/m/d;@"/>
    <numFmt numFmtId="187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8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58"/>
      <name val="ＭＳ 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color indexed="10"/>
      <name val="ＭＳ ゴシック"/>
      <family val="3"/>
    </font>
    <font>
      <sz val="12"/>
      <color indexed="12"/>
      <name val="ＭＳ ゴシック"/>
      <family val="3"/>
    </font>
    <font>
      <sz val="8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.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18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32"/>
      </left>
      <right style="dashed">
        <color indexed="32"/>
      </right>
      <top style="medium">
        <color indexed="32"/>
      </top>
      <bottom style="double">
        <color indexed="32"/>
      </bottom>
    </border>
    <border>
      <left>
        <color indexed="63"/>
      </left>
      <right style="dashed">
        <color indexed="32"/>
      </right>
      <top style="medium">
        <color indexed="32"/>
      </top>
      <bottom style="double">
        <color indexed="32"/>
      </bottom>
    </border>
    <border>
      <left style="medium">
        <color indexed="32"/>
      </left>
      <right style="double">
        <color indexed="32"/>
      </right>
      <top style="medium">
        <color indexed="32"/>
      </top>
      <bottom style="double">
        <color indexed="32"/>
      </bottom>
    </border>
    <border>
      <left style="medium">
        <color indexed="32"/>
      </left>
      <right style="double">
        <color indexed="32"/>
      </right>
      <top>
        <color indexed="63"/>
      </top>
      <bottom style="dashed">
        <color indexed="32"/>
      </bottom>
    </border>
    <border>
      <left style="medium">
        <color indexed="32"/>
      </left>
      <right style="double">
        <color indexed="32"/>
      </right>
      <top style="dashed">
        <color indexed="32"/>
      </top>
      <bottom style="dashed">
        <color indexed="32"/>
      </bottom>
    </border>
    <border>
      <left style="medium">
        <color indexed="32"/>
      </left>
      <right style="double">
        <color indexed="32"/>
      </right>
      <top style="dashed">
        <color indexed="32"/>
      </top>
      <bottom style="medium">
        <color indexed="32"/>
      </bottom>
    </border>
    <border>
      <left style="dashed">
        <color indexed="32"/>
      </left>
      <right style="medium">
        <color indexed="32"/>
      </right>
      <top style="medium">
        <color indexed="32"/>
      </top>
      <bottom style="double">
        <color indexed="32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ck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dashed">
        <color indexed="32"/>
      </right>
      <top style="dashed">
        <color indexed="32"/>
      </top>
      <bottom style="dashed">
        <color indexed="32"/>
      </bottom>
    </border>
    <border>
      <left style="dashed">
        <color indexed="32"/>
      </left>
      <right style="dashed">
        <color indexed="32"/>
      </right>
      <top style="dashed">
        <color indexed="32"/>
      </top>
      <bottom style="dashed">
        <color indexed="32"/>
      </bottom>
    </border>
    <border>
      <left style="dashed">
        <color indexed="32"/>
      </left>
      <right style="medium">
        <color indexed="32"/>
      </right>
      <top style="dashed">
        <color indexed="32"/>
      </top>
      <bottom style="dashed">
        <color indexed="32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n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hair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ck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medium">
        <color indexed="12"/>
      </right>
      <top style="hair">
        <color indexed="12"/>
      </top>
      <bottom>
        <color indexed="63"/>
      </bottom>
    </border>
    <border>
      <left style="thick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medium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dashed">
        <color indexed="32"/>
      </right>
      <top style="dashed">
        <color indexed="32"/>
      </top>
      <bottom style="medium">
        <color indexed="32"/>
      </bottom>
    </border>
    <border>
      <left style="dashed">
        <color indexed="32"/>
      </left>
      <right style="dashed">
        <color indexed="32"/>
      </right>
      <top style="dashed">
        <color indexed="32"/>
      </top>
      <bottom style="medium">
        <color indexed="32"/>
      </bottom>
    </border>
    <border>
      <left style="dashed">
        <color indexed="32"/>
      </left>
      <right style="medium">
        <color indexed="32"/>
      </right>
      <top style="dashed">
        <color indexed="32"/>
      </top>
      <bottom style="medium">
        <color indexed="32"/>
      </bottom>
    </border>
    <border>
      <left>
        <color indexed="63"/>
      </left>
      <right style="dashed">
        <color indexed="32"/>
      </right>
      <top>
        <color indexed="63"/>
      </top>
      <bottom style="dashed">
        <color indexed="32"/>
      </bottom>
    </border>
    <border>
      <left style="dashed">
        <color indexed="32"/>
      </left>
      <right style="dashed">
        <color indexed="32"/>
      </right>
      <top>
        <color indexed="63"/>
      </top>
      <bottom style="dashed">
        <color indexed="32"/>
      </bottom>
    </border>
    <border>
      <left style="dashed">
        <color indexed="32"/>
      </left>
      <right style="medium">
        <color indexed="32"/>
      </right>
      <top>
        <color indexed="63"/>
      </top>
      <bottom style="dashed">
        <color indexed="3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4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/>
    </xf>
    <xf numFmtId="0" fontId="2" fillId="21" borderId="17" xfId="0" applyFont="1" applyFill="1" applyBorder="1" applyAlignment="1">
      <alignment/>
    </xf>
    <xf numFmtId="0" fontId="2" fillId="21" borderId="18" xfId="0" applyFont="1" applyFill="1" applyBorder="1" applyAlignment="1">
      <alignment/>
    </xf>
    <xf numFmtId="0" fontId="5" fillId="21" borderId="18" xfId="0" applyFont="1" applyFill="1" applyBorder="1" applyAlignment="1">
      <alignment vertical="center"/>
    </xf>
    <xf numFmtId="0" fontId="2" fillId="21" borderId="19" xfId="0" applyFont="1" applyFill="1" applyBorder="1" applyAlignment="1">
      <alignment/>
    </xf>
    <xf numFmtId="0" fontId="2" fillId="8" borderId="20" xfId="0" applyFont="1" applyFill="1" applyBorder="1" applyAlignment="1">
      <alignment/>
    </xf>
    <xf numFmtId="0" fontId="2" fillId="8" borderId="21" xfId="0" applyFont="1" applyFill="1" applyBorder="1" applyAlignment="1">
      <alignment/>
    </xf>
    <xf numFmtId="0" fontId="2" fillId="8" borderId="22" xfId="0" applyFont="1" applyFill="1" applyBorder="1" applyAlignment="1">
      <alignment/>
    </xf>
    <xf numFmtId="0" fontId="2" fillId="8" borderId="23" xfId="0" applyFont="1" applyFill="1" applyBorder="1" applyAlignment="1">
      <alignment/>
    </xf>
    <xf numFmtId="0" fontId="2" fillId="8" borderId="24" xfId="0" applyFont="1" applyFill="1" applyBorder="1" applyAlignment="1">
      <alignment/>
    </xf>
    <xf numFmtId="178" fontId="13" fillId="0" borderId="25" xfId="0" applyNumberFormat="1" applyFont="1" applyBorder="1" applyAlignment="1" applyProtection="1">
      <alignment horizontal="center"/>
      <protection hidden="1"/>
    </xf>
    <xf numFmtId="178" fontId="13" fillId="0" borderId="26" xfId="0" applyNumberFormat="1" applyFont="1" applyBorder="1" applyAlignment="1" applyProtection="1">
      <alignment horizontal="center"/>
      <protection hidden="1"/>
    </xf>
    <xf numFmtId="178" fontId="13" fillId="0" borderId="27" xfId="0" applyNumberFormat="1" applyFont="1" applyBorder="1" applyAlignment="1" applyProtection="1">
      <alignment horizontal="center"/>
      <protection hidden="1"/>
    </xf>
    <xf numFmtId="178" fontId="0" fillId="0" borderId="0" xfId="0" applyNumberFormat="1" applyAlignment="1">
      <alignment/>
    </xf>
    <xf numFmtId="0" fontId="9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4" fillId="0" borderId="30" xfId="0" applyFont="1" applyBorder="1" applyAlignment="1" applyProtection="1" quotePrefix="1">
      <alignment horizontal="center"/>
      <protection locked="0"/>
    </xf>
    <xf numFmtId="0" fontId="15" fillId="0" borderId="28" xfId="0" applyFont="1" applyBorder="1" applyAlignment="1" applyProtection="1" quotePrefix="1">
      <alignment horizontal="center"/>
      <protection locked="0"/>
    </xf>
    <xf numFmtId="0" fontId="15" fillId="0" borderId="28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1" fillId="0" borderId="30" xfId="0" applyFont="1" applyBorder="1" applyAlignment="1">
      <alignment horizontal="center"/>
    </xf>
    <xf numFmtId="0" fontId="14" fillId="0" borderId="3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4" fillId="0" borderId="31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178" fontId="13" fillId="0" borderId="30" xfId="0" applyNumberFormat="1" applyFont="1" applyBorder="1" applyAlignment="1" applyProtection="1">
      <alignment horizontal="center"/>
      <protection/>
    </xf>
    <xf numFmtId="178" fontId="13" fillId="0" borderId="28" xfId="0" applyNumberFormat="1" applyFont="1" applyBorder="1" applyAlignment="1" applyProtection="1">
      <alignment horizontal="center"/>
      <protection/>
    </xf>
    <xf numFmtId="178" fontId="13" fillId="0" borderId="29" xfId="0" applyNumberFormat="1" applyFont="1" applyBorder="1" applyAlignment="1" applyProtection="1">
      <alignment horizontal="center"/>
      <protection/>
    </xf>
    <xf numFmtId="0" fontId="17" fillId="0" borderId="30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8" fillId="0" borderId="29" xfId="0" applyFont="1" applyBorder="1" applyAlignment="1" applyProtection="1">
      <alignment horizontal="center"/>
      <protection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 horizontal="center"/>
    </xf>
    <xf numFmtId="56" fontId="19" fillId="0" borderId="26" xfId="0" applyNumberFormat="1" applyFont="1" applyBorder="1" applyAlignment="1" quotePrefix="1">
      <alignment horizontal="center"/>
    </xf>
    <xf numFmtId="0" fontId="19" fillId="0" borderId="38" xfId="0" applyFont="1" applyBorder="1" applyAlignment="1">
      <alignment/>
    </xf>
    <xf numFmtId="56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56" fontId="19" fillId="0" borderId="40" xfId="0" applyNumberFormat="1" applyFont="1" applyBorder="1" applyAlignment="1" quotePrefix="1">
      <alignment horizontal="center"/>
    </xf>
    <xf numFmtId="0" fontId="19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0" xfId="0" applyAlignment="1" applyProtection="1">
      <alignment/>
      <protection/>
    </xf>
    <xf numFmtId="0" fontId="7" fillId="10" borderId="0" xfId="0" applyFont="1" applyFill="1" applyAlignment="1" applyProtection="1">
      <alignment horizontal="centerContinuous"/>
      <protection/>
    </xf>
    <xf numFmtId="0" fontId="8" fillId="10" borderId="0" xfId="0" applyFont="1" applyFill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11" fillId="23" borderId="44" xfId="0" applyFont="1" applyFill="1" applyBorder="1" applyAlignment="1" applyProtection="1">
      <alignment horizontal="center"/>
      <protection/>
    </xf>
    <xf numFmtId="0" fontId="9" fillId="23" borderId="45" xfId="0" applyFont="1" applyFill="1" applyBorder="1" applyAlignment="1" applyProtection="1">
      <alignment horizontal="center"/>
      <protection/>
    </xf>
    <xf numFmtId="0" fontId="12" fillId="23" borderId="46" xfId="0" applyFont="1" applyFill="1" applyBorder="1" applyAlignment="1" applyProtection="1">
      <alignment horizontal="center"/>
      <protection/>
    </xf>
    <xf numFmtId="0" fontId="11" fillId="23" borderId="47" xfId="0" applyFont="1" applyFill="1" applyBorder="1" applyAlignment="1" applyProtection="1">
      <alignment horizontal="center"/>
      <protection/>
    </xf>
    <xf numFmtId="0" fontId="9" fillId="23" borderId="48" xfId="0" applyFont="1" applyFill="1" applyBorder="1" applyAlignment="1" applyProtection="1">
      <alignment horizontal="center"/>
      <protection/>
    </xf>
    <xf numFmtId="0" fontId="12" fillId="23" borderId="49" xfId="0" applyFont="1" applyFill="1" applyBorder="1" applyAlignment="1" applyProtection="1">
      <alignment horizontal="center"/>
      <protection/>
    </xf>
    <xf numFmtId="178" fontId="0" fillId="0" borderId="0" xfId="0" applyNumberFormat="1" applyAlignment="1" applyProtection="1">
      <alignment/>
      <protection/>
    </xf>
    <xf numFmtId="0" fontId="11" fillId="0" borderId="30" xfId="0" applyFont="1" applyBorder="1" applyAlignment="1" applyProtection="1" quotePrefix="1">
      <alignment horizontal="center"/>
      <protection/>
    </xf>
    <xf numFmtId="0" fontId="9" fillId="0" borderId="28" xfId="0" applyFont="1" applyBorder="1" applyAlignment="1" applyProtection="1" quotePrefix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11" fillId="0" borderId="50" xfId="0" applyFont="1" applyBorder="1" applyAlignment="1" applyProtection="1" quotePrefix="1">
      <alignment horizontal="center"/>
      <protection locked="0"/>
    </xf>
    <xf numFmtId="0" fontId="9" fillId="0" borderId="51" xfId="0" applyFont="1" applyBorder="1" applyAlignment="1" applyProtection="1" quotePrefix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12" fillId="0" borderId="52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 quotePrefix="1">
      <alignment horizontal="center"/>
      <protection locked="0"/>
    </xf>
    <xf numFmtId="0" fontId="9" fillId="0" borderId="54" xfId="0" applyFont="1" applyBorder="1" applyAlignment="1" applyProtection="1" quotePrefix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0" fontId="12" fillId="0" borderId="55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7" fillId="0" borderId="53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18" fillId="0" borderId="55" xfId="0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/>
      <protection locked="0"/>
    </xf>
    <xf numFmtId="0" fontId="15" fillId="0" borderId="57" xfId="0" applyFont="1" applyBorder="1" applyAlignment="1" applyProtection="1">
      <alignment/>
      <protection locked="0"/>
    </xf>
    <xf numFmtId="0" fontId="15" fillId="0" borderId="58" xfId="0" applyFont="1" applyBorder="1" applyAlignment="1" applyProtection="1">
      <alignment/>
      <protection locked="0"/>
    </xf>
    <xf numFmtId="0" fontId="6" fillId="0" borderId="59" xfId="0" applyFont="1" applyFill="1" applyBorder="1" applyAlignment="1" applyProtection="1">
      <alignment/>
      <protection locked="0"/>
    </xf>
    <xf numFmtId="177" fontId="6" fillId="0" borderId="60" xfId="0" applyNumberFormat="1" applyFont="1" applyFill="1" applyBorder="1" applyAlignment="1" applyProtection="1">
      <alignment/>
      <protection locked="0"/>
    </xf>
    <xf numFmtId="0" fontId="6" fillId="0" borderId="60" xfId="0" applyFont="1" applyFill="1" applyBorder="1" applyAlignment="1" applyProtection="1">
      <alignment/>
      <protection locked="0"/>
    </xf>
    <xf numFmtId="0" fontId="6" fillId="0" borderId="61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NumberFormat="1" applyFont="1" applyAlignment="1" applyProtection="1">
      <alignment/>
      <protection/>
    </xf>
    <xf numFmtId="0" fontId="22" fillId="10" borderId="0" xfId="0" applyFont="1" applyFill="1" applyAlignment="1" applyProtection="1">
      <alignment horizontal="centerContinuous"/>
      <protection/>
    </xf>
    <xf numFmtId="0" fontId="23" fillId="10" borderId="0" xfId="0" applyFont="1" applyFill="1" applyAlignment="1">
      <alignment horizontal="centerContinuous"/>
    </xf>
    <xf numFmtId="0" fontId="0" fillId="10" borderId="0" xfId="0" applyFill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24" borderId="62" xfId="0" applyFont="1" applyFill="1" applyBorder="1" applyAlignment="1">
      <alignment/>
    </xf>
    <xf numFmtId="0" fontId="9" fillId="24" borderId="63" xfId="0" applyFont="1" applyFill="1" applyBorder="1" applyAlignment="1">
      <alignment/>
    </xf>
    <xf numFmtId="0" fontId="9" fillId="6" borderId="64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10" borderId="65" xfId="0" applyFont="1" applyFill="1" applyBorder="1" applyAlignment="1">
      <alignment horizontal="centerContinuous"/>
    </xf>
    <xf numFmtId="0" fontId="9" fillId="10" borderId="66" xfId="0" applyFont="1" applyFill="1" applyBorder="1" applyAlignment="1">
      <alignment horizontal="centerContinuous"/>
    </xf>
    <xf numFmtId="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9" fillId="22" borderId="67" xfId="0" applyFont="1" applyFill="1" applyBorder="1" applyAlignment="1" quotePrefix="1">
      <alignment horizontal="left"/>
    </xf>
    <xf numFmtId="0" fontId="9" fillId="22" borderId="68" xfId="0" applyFont="1" applyFill="1" applyBorder="1" applyAlignment="1" quotePrefix="1">
      <alignment horizontal="left"/>
    </xf>
    <xf numFmtId="177" fontId="10" fillId="2" borderId="69" xfId="0" applyNumberFormat="1" applyFont="1" applyFill="1" applyBorder="1" applyAlignment="1">
      <alignment/>
    </xf>
    <xf numFmtId="0" fontId="9" fillId="25" borderId="70" xfId="0" applyFont="1" applyFill="1" applyBorder="1" applyAlignment="1">
      <alignment horizontal="center"/>
    </xf>
    <xf numFmtId="0" fontId="9" fillId="0" borderId="71" xfId="0" applyFont="1" applyBorder="1" applyAlignment="1" applyProtection="1">
      <alignment horizontal="center"/>
      <protection locked="0"/>
    </xf>
    <xf numFmtId="0" fontId="9" fillId="22" borderId="67" xfId="0" applyFont="1" applyFill="1" applyBorder="1" applyAlignment="1">
      <alignment/>
    </xf>
    <xf numFmtId="58" fontId="10" fillId="26" borderId="69" xfId="0" applyNumberFormat="1" applyFont="1" applyFill="1" applyBorder="1" applyAlignment="1">
      <alignment/>
    </xf>
    <xf numFmtId="0" fontId="9" fillId="27" borderId="67" xfId="0" applyFont="1" applyFill="1" applyBorder="1" applyAlignment="1">
      <alignment/>
    </xf>
    <xf numFmtId="0" fontId="0" fillId="27" borderId="68" xfId="0" applyFill="1" applyBorder="1" applyAlignment="1">
      <alignment/>
    </xf>
    <xf numFmtId="183" fontId="10" fillId="28" borderId="69" xfId="0" applyNumberFormat="1" applyFont="1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84" fontId="2" fillId="0" borderId="74" xfId="0" applyNumberFormat="1" applyFont="1" applyBorder="1" applyAlignment="1">
      <alignment/>
    </xf>
    <xf numFmtId="0" fontId="9" fillId="25" borderId="75" xfId="0" applyFont="1" applyFill="1" applyBorder="1" applyAlignment="1">
      <alignment horizontal="center"/>
    </xf>
    <xf numFmtId="0" fontId="9" fillId="0" borderId="76" xfId="0" applyFont="1" applyBorder="1" applyAlignment="1" applyProtection="1">
      <alignment horizontal="center"/>
      <protection locked="0"/>
    </xf>
    <xf numFmtId="0" fontId="6" fillId="0" borderId="77" xfId="0" applyFont="1" applyFill="1" applyBorder="1" applyAlignment="1" applyProtection="1">
      <alignment/>
      <protection locked="0"/>
    </xf>
    <xf numFmtId="177" fontId="6" fillId="0" borderId="78" xfId="0" applyNumberFormat="1" applyFont="1" applyFill="1" applyBorder="1" applyAlignment="1" applyProtection="1">
      <alignment/>
      <protection locked="0"/>
    </xf>
    <xf numFmtId="0" fontId="6" fillId="0" borderId="78" xfId="0" applyFont="1" applyFill="1" applyBorder="1" applyAlignment="1" applyProtection="1">
      <alignment/>
      <protection locked="0"/>
    </xf>
    <xf numFmtId="0" fontId="6" fillId="0" borderId="79" xfId="0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8" borderId="23" xfId="0" applyFont="1" applyFill="1" applyBorder="1" applyAlignment="1">
      <alignment/>
    </xf>
    <xf numFmtId="14" fontId="6" fillId="0" borderId="59" xfId="0" applyNumberFormat="1" applyFont="1" applyFill="1" applyBorder="1" applyAlignment="1" applyProtection="1">
      <alignment/>
      <protection locked="0"/>
    </xf>
    <xf numFmtId="0" fontId="6" fillId="0" borderId="80" xfId="0" applyFont="1" applyFill="1" applyBorder="1" applyAlignment="1" applyProtection="1">
      <alignment/>
      <protection locked="0"/>
    </xf>
    <xf numFmtId="177" fontId="6" fillId="0" borderId="81" xfId="0" applyNumberFormat="1" applyFont="1" applyFill="1" applyBorder="1" applyAlignment="1" applyProtection="1">
      <alignment/>
      <protection locked="0"/>
    </xf>
    <xf numFmtId="0" fontId="6" fillId="0" borderId="81" xfId="0" applyFont="1" applyFill="1" applyBorder="1" applyAlignment="1" applyProtection="1">
      <alignment/>
      <protection locked="0"/>
    </xf>
    <xf numFmtId="0" fontId="6" fillId="0" borderId="82" xfId="0" applyFont="1" applyFill="1" applyBorder="1" applyAlignment="1" applyProtection="1">
      <alignment/>
      <protection locked="0"/>
    </xf>
    <xf numFmtId="177" fontId="4" fillId="21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Biorhythm Graph</a:t>
            </a:r>
          </a:p>
        </c:rich>
      </c:tx>
      <c:layout>
        <c:manualLayout>
          <c:xMode val="factor"/>
          <c:yMode val="factor"/>
          <c:x val="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415"/>
          <c:w val="0.98025"/>
          <c:h val="0.829"/>
        </c:manualLayout>
      </c:layout>
      <c:lineChart>
        <c:grouping val="standard"/>
        <c:varyColors val="0"/>
        <c:ser>
          <c:idx val="0"/>
          <c:order val="0"/>
          <c:tx>
            <c:v>体力(23日)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Biorhythm!$AB$4:$AB$49</c:f>
              <c:strCache>
                <c:ptCount val="46"/>
                <c:pt idx="0">
                  <c:v>41223</c:v>
                </c:pt>
                <c:pt idx="1">
                  <c:v>41224</c:v>
                </c:pt>
                <c:pt idx="2">
                  <c:v>41225</c:v>
                </c:pt>
                <c:pt idx="3">
                  <c:v>41226</c:v>
                </c:pt>
                <c:pt idx="4">
                  <c:v>41227</c:v>
                </c:pt>
                <c:pt idx="5">
                  <c:v>41228</c:v>
                </c:pt>
                <c:pt idx="6">
                  <c:v>41229</c:v>
                </c:pt>
                <c:pt idx="7">
                  <c:v>41230</c:v>
                </c:pt>
                <c:pt idx="8">
                  <c:v>41231</c:v>
                </c:pt>
                <c:pt idx="9">
                  <c:v>41232</c:v>
                </c:pt>
                <c:pt idx="10">
                  <c:v>41233</c:v>
                </c:pt>
                <c:pt idx="11">
                  <c:v>41234</c:v>
                </c:pt>
                <c:pt idx="12">
                  <c:v>41235</c:v>
                </c:pt>
                <c:pt idx="13">
                  <c:v>41236</c:v>
                </c:pt>
                <c:pt idx="14">
                  <c:v>41237</c:v>
                </c:pt>
                <c:pt idx="15">
                  <c:v>41238</c:v>
                </c:pt>
                <c:pt idx="16">
                  <c:v>41239</c:v>
                </c:pt>
                <c:pt idx="17">
                  <c:v>41240</c:v>
                </c:pt>
                <c:pt idx="18">
                  <c:v>41241</c:v>
                </c:pt>
                <c:pt idx="19">
                  <c:v>41242</c:v>
                </c:pt>
                <c:pt idx="20">
                  <c:v>41243</c:v>
                </c:pt>
                <c:pt idx="21">
                  <c:v>41244</c:v>
                </c:pt>
                <c:pt idx="22">
                  <c:v>41245</c:v>
                </c:pt>
                <c:pt idx="23">
                  <c:v>41246</c:v>
                </c:pt>
                <c:pt idx="24">
                  <c:v>41247</c:v>
                </c:pt>
                <c:pt idx="25">
                  <c:v>41248</c:v>
                </c:pt>
                <c:pt idx="26">
                  <c:v>41249</c:v>
                </c:pt>
                <c:pt idx="27">
                  <c:v>41250</c:v>
                </c:pt>
                <c:pt idx="28">
                  <c:v>41251</c:v>
                </c:pt>
                <c:pt idx="29">
                  <c:v>41252</c:v>
                </c:pt>
                <c:pt idx="30">
                  <c:v>41253</c:v>
                </c:pt>
                <c:pt idx="31">
                  <c:v>41254</c:v>
                </c:pt>
                <c:pt idx="32">
                  <c:v>41255</c:v>
                </c:pt>
                <c:pt idx="33">
                  <c:v>41256</c:v>
                </c:pt>
                <c:pt idx="34">
                  <c:v>41257</c:v>
                </c:pt>
                <c:pt idx="35">
                  <c:v>41258</c:v>
                </c:pt>
                <c:pt idx="36">
                  <c:v>41259</c:v>
                </c:pt>
                <c:pt idx="37">
                  <c:v>41260</c:v>
                </c:pt>
                <c:pt idx="38">
                  <c:v>41261</c:v>
                </c:pt>
                <c:pt idx="39">
                  <c:v>41262</c:v>
                </c:pt>
                <c:pt idx="40">
                  <c:v>41263</c:v>
                </c:pt>
                <c:pt idx="41">
                  <c:v>41264</c:v>
                </c:pt>
                <c:pt idx="42">
                  <c:v>41265</c:v>
                </c:pt>
                <c:pt idx="43">
                  <c:v>41266</c:v>
                </c:pt>
                <c:pt idx="44">
                  <c:v>41267</c:v>
                </c:pt>
                <c:pt idx="45">
                  <c:v>41268</c:v>
                </c:pt>
              </c:strCache>
            </c:strRef>
          </c:cat>
          <c:val>
            <c:numRef>
              <c:f>Biorhythm!$AC$4:$AC$49</c:f>
              <c:numCache>
                <c:ptCount val="46"/>
                <c:pt idx="0">
                  <c:v>0.6310879443260528</c:v>
                </c:pt>
                <c:pt idx="1">
                  <c:v>0.3984010898462412</c:v>
                </c:pt>
                <c:pt idx="2">
                  <c:v>0.1361666490962464</c:v>
                </c:pt>
                <c:pt idx="3">
                  <c:v>-0.13616664909624665</c:v>
                </c:pt>
                <c:pt idx="4">
                  <c:v>-0.3984010898462418</c:v>
                </c:pt>
                <c:pt idx="5">
                  <c:v>-0.6310879443260526</c:v>
                </c:pt>
                <c:pt idx="6">
                  <c:v>-0.8169698930104421</c:v>
                </c:pt>
                <c:pt idx="7">
                  <c:v>-0.9422609221188205</c:v>
                </c:pt>
                <c:pt idx="8">
                  <c:v>-0.9976687691905392</c:v>
                </c:pt>
                <c:pt idx="9">
                  <c:v>-0.9790840876823228</c:v>
                </c:pt>
                <c:pt idx="10">
                  <c:v>-0.8878852184023752</c:v>
                </c:pt>
                <c:pt idx="11">
                  <c:v>-0.730835964278124</c:v>
                </c:pt>
                <c:pt idx="12">
                  <c:v>-0.5195839500354336</c:v>
                </c:pt>
                <c:pt idx="13">
                  <c:v>-0.2697967711570243</c:v>
                </c:pt>
                <c:pt idx="14">
                  <c:v>0</c:v>
                </c:pt>
                <c:pt idx="15">
                  <c:v>0.2697967711570243</c:v>
                </c:pt>
                <c:pt idx="16">
                  <c:v>0.5195839500354336</c:v>
                </c:pt>
                <c:pt idx="17">
                  <c:v>0.730835964278124</c:v>
                </c:pt>
                <c:pt idx="18">
                  <c:v>0.8878852184023752</c:v>
                </c:pt>
                <c:pt idx="19">
                  <c:v>0.9790840876823228</c:v>
                </c:pt>
                <c:pt idx="20">
                  <c:v>0.9976687691905392</c:v>
                </c:pt>
                <c:pt idx="21">
                  <c:v>0.9422609221188205</c:v>
                </c:pt>
                <c:pt idx="22">
                  <c:v>0.8169698930104421</c:v>
                </c:pt>
                <c:pt idx="23">
                  <c:v>0.6310879443260526</c:v>
                </c:pt>
                <c:pt idx="24">
                  <c:v>0.3984010898462418</c:v>
                </c:pt>
                <c:pt idx="25">
                  <c:v>0.13616664909624665</c:v>
                </c:pt>
                <c:pt idx="26">
                  <c:v>-0.1361666490962464</c:v>
                </c:pt>
                <c:pt idx="27">
                  <c:v>-0.3984010898462412</c:v>
                </c:pt>
                <c:pt idx="28">
                  <c:v>-0.6310879443260528</c:v>
                </c:pt>
                <c:pt idx="29">
                  <c:v>-0.816969893010442</c:v>
                </c:pt>
                <c:pt idx="30">
                  <c:v>-0.9422609221188204</c:v>
                </c:pt>
                <c:pt idx="31">
                  <c:v>-0.9976687691905392</c:v>
                </c:pt>
                <c:pt idx="32">
                  <c:v>-0.9790840876823228</c:v>
                </c:pt>
                <c:pt idx="33">
                  <c:v>-0.8878852184023751</c:v>
                </c:pt>
                <c:pt idx="34">
                  <c:v>-0.7308359642781246</c:v>
                </c:pt>
                <c:pt idx="35">
                  <c:v>-0.5195839500354343</c:v>
                </c:pt>
                <c:pt idx="36">
                  <c:v>-0.2697967711570244</c:v>
                </c:pt>
                <c:pt idx="37">
                  <c:v>-2.45029690981724E-16</c:v>
                </c:pt>
                <c:pt idx="38">
                  <c:v>0.26979677115702394</c:v>
                </c:pt>
                <c:pt idx="39">
                  <c:v>0.5195839500354331</c:v>
                </c:pt>
                <c:pt idx="40">
                  <c:v>0.7308359642781237</c:v>
                </c:pt>
                <c:pt idx="41">
                  <c:v>0.8878852184023753</c:v>
                </c:pt>
                <c:pt idx="42">
                  <c:v>0.9790840876823229</c:v>
                </c:pt>
                <c:pt idx="43">
                  <c:v>0.9976687691905393</c:v>
                </c:pt>
                <c:pt idx="44">
                  <c:v>0.9422609221188206</c:v>
                </c:pt>
                <c:pt idx="45">
                  <c:v>0.8169698930104428</c:v>
                </c:pt>
              </c:numCache>
            </c:numRef>
          </c:val>
          <c:smooth val="1"/>
        </c:ser>
        <c:ser>
          <c:idx val="1"/>
          <c:order val="1"/>
          <c:tx>
            <c:v>感情(28日)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Biorhythm!$AB$4:$AB$49</c:f>
              <c:strCache>
                <c:ptCount val="46"/>
                <c:pt idx="0">
                  <c:v>41223</c:v>
                </c:pt>
                <c:pt idx="1">
                  <c:v>41224</c:v>
                </c:pt>
                <c:pt idx="2">
                  <c:v>41225</c:v>
                </c:pt>
                <c:pt idx="3">
                  <c:v>41226</c:v>
                </c:pt>
                <c:pt idx="4">
                  <c:v>41227</c:v>
                </c:pt>
                <c:pt idx="5">
                  <c:v>41228</c:v>
                </c:pt>
                <c:pt idx="6">
                  <c:v>41229</c:v>
                </c:pt>
                <c:pt idx="7">
                  <c:v>41230</c:v>
                </c:pt>
                <c:pt idx="8">
                  <c:v>41231</c:v>
                </c:pt>
                <c:pt idx="9">
                  <c:v>41232</c:v>
                </c:pt>
                <c:pt idx="10">
                  <c:v>41233</c:v>
                </c:pt>
                <c:pt idx="11">
                  <c:v>41234</c:v>
                </c:pt>
                <c:pt idx="12">
                  <c:v>41235</c:v>
                </c:pt>
                <c:pt idx="13">
                  <c:v>41236</c:v>
                </c:pt>
                <c:pt idx="14">
                  <c:v>41237</c:v>
                </c:pt>
                <c:pt idx="15">
                  <c:v>41238</c:v>
                </c:pt>
                <c:pt idx="16">
                  <c:v>41239</c:v>
                </c:pt>
                <c:pt idx="17">
                  <c:v>41240</c:v>
                </c:pt>
                <c:pt idx="18">
                  <c:v>41241</c:v>
                </c:pt>
                <c:pt idx="19">
                  <c:v>41242</c:v>
                </c:pt>
                <c:pt idx="20">
                  <c:v>41243</c:v>
                </c:pt>
                <c:pt idx="21">
                  <c:v>41244</c:v>
                </c:pt>
                <c:pt idx="22">
                  <c:v>41245</c:v>
                </c:pt>
                <c:pt idx="23">
                  <c:v>41246</c:v>
                </c:pt>
                <c:pt idx="24">
                  <c:v>41247</c:v>
                </c:pt>
                <c:pt idx="25">
                  <c:v>41248</c:v>
                </c:pt>
                <c:pt idx="26">
                  <c:v>41249</c:v>
                </c:pt>
                <c:pt idx="27">
                  <c:v>41250</c:v>
                </c:pt>
                <c:pt idx="28">
                  <c:v>41251</c:v>
                </c:pt>
                <c:pt idx="29">
                  <c:v>41252</c:v>
                </c:pt>
                <c:pt idx="30">
                  <c:v>41253</c:v>
                </c:pt>
                <c:pt idx="31">
                  <c:v>41254</c:v>
                </c:pt>
                <c:pt idx="32">
                  <c:v>41255</c:v>
                </c:pt>
                <c:pt idx="33">
                  <c:v>41256</c:v>
                </c:pt>
                <c:pt idx="34">
                  <c:v>41257</c:v>
                </c:pt>
                <c:pt idx="35">
                  <c:v>41258</c:v>
                </c:pt>
                <c:pt idx="36">
                  <c:v>41259</c:v>
                </c:pt>
                <c:pt idx="37">
                  <c:v>41260</c:v>
                </c:pt>
                <c:pt idx="38">
                  <c:v>41261</c:v>
                </c:pt>
                <c:pt idx="39">
                  <c:v>41262</c:v>
                </c:pt>
                <c:pt idx="40">
                  <c:v>41263</c:v>
                </c:pt>
                <c:pt idx="41">
                  <c:v>41264</c:v>
                </c:pt>
                <c:pt idx="42">
                  <c:v>41265</c:v>
                </c:pt>
                <c:pt idx="43">
                  <c:v>41266</c:v>
                </c:pt>
                <c:pt idx="44">
                  <c:v>41267</c:v>
                </c:pt>
                <c:pt idx="45">
                  <c:v>41268</c:v>
                </c:pt>
              </c:strCache>
            </c:strRef>
          </c:cat>
          <c:val>
            <c:numRef>
              <c:f>Biorhythm!$AD$4:$AD$49</c:f>
              <c:numCache>
                <c:ptCount val="46"/>
                <c:pt idx="0">
                  <c:v>0.4338837391175581</c:v>
                </c:pt>
                <c:pt idx="1">
                  <c:v>0.6234898018587335</c:v>
                </c:pt>
                <c:pt idx="2">
                  <c:v>0.7818314824680298</c:v>
                </c:pt>
                <c:pt idx="3">
                  <c:v>0.9009688679024191</c:v>
                </c:pt>
                <c:pt idx="4">
                  <c:v>0.9749279121818236</c:v>
                </c:pt>
                <c:pt idx="5">
                  <c:v>1</c:v>
                </c:pt>
                <c:pt idx="6">
                  <c:v>0.9749279121818236</c:v>
                </c:pt>
                <c:pt idx="7">
                  <c:v>0.9009688679024191</c:v>
                </c:pt>
                <c:pt idx="8">
                  <c:v>0.7818314824680299</c:v>
                </c:pt>
                <c:pt idx="9">
                  <c:v>0.6234898018587336</c:v>
                </c:pt>
                <c:pt idx="10">
                  <c:v>0.43388373911755823</c:v>
                </c:pt>
                <c:pt idx="11">
                  <c:v>0.2225209339563145</c:v>
                </c:pt>
                <c:pt idx="12">
                  <c:v>1.22514845490862E-16</c:v>
                </c:pt>
                <c:pt idx="13">
                  <c:v>-0.22252093395631428</c:v>
                </c:pt>
                <c:pt idx="14">
                  <c:v>-0.433883739117558</c:v>
                </c:pt>
                <c:pt idx="15">
                  <c:v>-0.623489801858733</c:v>
                </c:pt>
                <c:pt idx="16">
                  <c:v>-0.7818314824680297</c:v>
                </c:pt>
                <c:pt idx="17">
                  <c:v>-0.900968867902419</c:v>
                </c:pt>
                <c:pt idx="18">
                  <c:v>-0.9749279121818236</c:v>
                </c:pt>
                <c:pt idx="19">
                  <c:v>-1</c:v>
                </c:pt>
                <c:pt idx="20">
                  <c:v>-0.9749279121818236</c:v>
                </c:pt>
                <c:pt idx="21">
                  <c:v>-0.9009688679024193</c:v>
                </c:pt>
                <c:pt idx="22">
                  <c:v>-0.7818314824680299</c:v>
                </c:pt>
                <c:pt idx="23">
                  <c:v>-0.6234898018587337</c:v>
                </c:pt>
                <c:pt idx="24">
                  <c:v>-0.43388373911755834</c:v>
                </c:pt>
                <c:pt idx="25">
                  <c:v>-0.22252093395631464</c:v>
                </c:pt>
                <c:pt idx="26">
                  <c:v>-2.45029690981724E-16</c:v>
                </c:pt>
                <c:pt idx="27">
                  <c:v>0.22252093395631503</c:v>
                </c:pt>
                <c:pt idx="28">
                  <c:v>0.4338837391175579</c:v>
                </c:pt>
                <c:pt idx="29">
                  <c:v>0.6234898018587334</c:v>
                </c:pt>
                <c:pt idx="30">
                  <c:v>0.7818314824680296</c:v>
                </c:pt>
                <c:pt idx="31">
                  <c:v>0.900968867902419</c:v>
                </c:pt>
                <c:pt idx="32">
                  <c:v>0.9749279121818234</c:v>
                </c:pt>
                <c:pt idx="33">
                  <c:v>1</c:v>
                </c:pt>
                <c:pt idx="34">
                  <c:v>0.9749279121818237</c:v>
                </c:pt>
                <c:pt idx="35">
                  <c:v>0.9009688679024193</c:v>
                </c:pt>
                <c:pt idx="36">
                  <c:v>0.78183148246803</c:v>
                </c:pt>
                <c:pt idx="37">
                  <c:v>0.6234898018587338</c:v>
                </c:pt>
                <c:pt idx="38">
                  <c:v>0.43388373911755845</c:v>
                </c:pt>
                <c:pt idx="39">
                  <c:v>0.22252093395631475</c:v>
                </c:pt>
                <c:pt idx="40">
                  <c:v>3.67544536472586E-16</c:v>
                </c:pt>
                <c:pt idx="41">
                  <c:v>-0.22252093395631403</c:v>
                </c:pt>
                <c:pt idx="42">
                  <c:v>-0.4338837391175578</c:v>
                </c:pt>
                <c:pt idx="43">
                  <c:v>-0.6234898018587333</c:v>
                </c:pt>
                <c:pt idx="44">
                  <c:v>-0.7818314824680296</c:v>
                </c:pt>
                <c:pt idx="45">
                  <c:v>-0.9009688679024189</c:v>
                </c:pt>
              </c:numCache>
            </c:numRef>
          </c:val>
          <c:smooth val="1"/>
        </c:ser>
        <c:ser>
          <c:idx val="2"/>
          <c:order val="2"/>
          <c:tx>
            <c:v>知性(33日)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Biorhythm!$AB$4:$AB$49</c:f>
              <c:strCache>
                <c:ptCount val="46"/>
                <c:pt idx="0">
                  <c:v>41223</c:v>
                </c:pt>
                <c:pt idx="1">
                  <c:v>41224</c:v>
                </c:pt>
                <c:pt idx="2">
                  <c:v>41225</c:v>
                </c:pt>
                <c:pt idx="3">
                  <c:v>41226</c:v>
                </c:pt>
                <c:pt idx="4">
                  <c:v>41227</c:v>
                </c:pt>
                <c:pt idx="5">
                  <c:v>41228</c:v>
                </c:pt>
                <c:pt idx="6">
                  <c:v>41229</c:v>
                </c:pt>
                <c:pt idx="7">
                  <c:v>41230</c:v>
                </c:pt>
                <c:pt idx="8">
                  <c:v>41231</c:v>
                </c:pt>
                <c:pt idx="9">
                  <c:v>41232</c:v>
                </c:pt>
                <c:pt idx="10">
                  <c:v>41233</c:v>
                </c:pt>
                <c:pt idx="11">
                  <c:v>41234</c:v>
                </c:pt>
                <c:pt idx="12">
                  <c:v>41235</c:v>
                </c:pt>
                <c:pt idx="13">
                  <c:v>41236</c:v>
                </c:pt>
                <c:pt idx="14">
                  <c:v>41237</c:v>
                </c:pt>
                <c:pt idx="15">
                  <c:v>41238</c:v>
                </c:pt>
                <c:pt idx="16">
                  <c:v>41239</c:v>
                </c:pt>
                <c:pt idx="17">
                  <c:v>41240</c:v>
                </c:pt>
                <c:pt idx="18">
                  <c:v>41241</c:v>
                </c:pt>
                <c:pt idx="19">
                  <c:v>41242</c:v>
                </c:pt>
                <c:pt idx="20">
                  <c:v>41243</c:v>
                </c:pt>
                <c:pt idx="21">
                  <c:v>41244</c:v>
                </c:pt>
                <c:pt idx="22">
                  <c:v>41245</c:v>
                </c:pt>
                <c:pt idx="23">
                  <c:v>41246</c:v>
                </c:pt>
                <c:pt idx="24">
                  <c:v>41247</c:v>
                </c:pt>
                <c:pt idx="25">
                  <c:v>41248</c:v>
                </c:pt>
                <c:pt idx="26">
                  <c:v>41249</c:v>
                </c:pt>
                <c:pt idx="27">
                  <c:v>41250</c:v>
                </c:pt>
                <c:pt idx="28">
                  <c:v>41251</c:v>
                </c:pt>
                <c:pt idx="29">
                  <c:v>41252</c:v>
                </c:pt>
                <c:pt idx="30">
                  <c:v>41253</c:v>
                </c:pt>
                <c:pt idx="31">
                  <c:v>41254</c:v>
                </c:pt>
                <c:pt idx="32">
                  <c:v>41255</c:v>
                </c:pt>
                <c:pt idx="33">
                  <c:v>41256</c:v>
                </c:pt>
                <c:pt idx="34">
                  <c:v>41257</c:v>
                </c:pt>
                <c:pt idx="35">
                  <c:v>41258</c:v>
                </c:pt>
                <c:pt idx="36">
                  <c:v>41259</c:v>
                </c:pt>
                <c:pt idx="37">
                  <c:v>41260</c:v>
                </c:pt>
                <c:pt idx="38">
                  <c:v>41261</c:v>
                </c:pt>
                <c:pt idx="39">
                  <c:v>41262</c:v>
                </c:pt>
                <c:pt idx="40">
                  <c:v>41263</c:v>
                </c:pt>
                <c:pt idx="41">
                  <c:v>41264</c:v>
                </c:pt>
                <c:pt idx="42">
                  <c:v>41265</c:v>
                </c:pt>
                <c:pt idx="43">
                  <c:v>41266</c:v>
                </c:pt>
                <c:pt idx="44">
                  <c:v>41267</c:v>
                </c:pt>
                <c:pt idx="45">
                  <c:v>41268</c:v>
                </c:pt>
              </c:strCache>
            </c:strRef>
          </c:cat>
          <c:val>
            <c:numRef>
              <c:f>Biorhythm!$AE$4:$AE$49</c:f>
              <c:numCache>
                <c:ptCount val="46"/>
                <c:pt idx="0">
                  <c:v>0.1892512443604102</c:v>
                </c:pt>
                <c:pt idx="1">
                  <c:v>0.3716624556603275</c:v>
                </c:pt>
                <c:pt idx="2">
                  <c:v>0.5406408174555976</c:v>
                </c:pt>
                <c:pt idx="3">
                  <c:v>0.6900790114821119</c:v>
                </c:pt>
                <c:pt idx="4">
                  <c:v>0.8145759520503357</c:v>
                </c:pt>
                <c:pt idx="5">
                  <c:v>0.9096319953545183</c:v>
                </c:pt>
                <c:pt idx="6">
                  <c:v>0.9718115683235417</c:v>
                </c:pt>
                <c:pt idx="7">
                  <c:v>0.998867339183008</c:v>
                </c:pt>
                <c:pt idx="8">
                  <c:v>0.9898214418809328</c:v>
                </c:pt>
                <c:pt idx="9">
                  <c:v>0.9450008187146685</c:v>
                </c:pt>
                <c:pt idx="10">
                  <c:v>0.8660254037844387</c:v>
                </c:pt>
                <c:pt idx="11">
                  <c:v>0.7557495743542583</c:v>
                </c:pt>
                <c:pt idx="12">
                  <c:v>0.6181589862206055</c:v>
                </c:pt>
                <c:pt idx="13">
                  <c:v>0.4582265217274105</c:v>
                </c:pt>
                <c:pt idx="14">
                  <c:v>0.28173255684143006</c:v>
                </c:pt>
                <c:pt idx="15">
                  <c:v>0.09505604330418288</c:v>
                </c:pt>
                <c:pt idx="16">
                  <c:v>-0.09505604330418263</c:v>
                </c:pt>
                <c:pt idx="17">
                  <c:v>-0.2817325568414294</c:v>
                </c:pt>
                <c:pt idx="18">
                  <c:v>-0.4582265217274107</c:v>
                </c:pt>
                <c:pt idx="19">
                  <c:v>-0.6181589862206053</c:v>
                </c:pt>
                <c:pt idx="20">
                  <c:v>-0.7557495743542582</c:v>
                </c:pt>
                <c:pt idx="21">
                  <c:v>-0.8660254037844384</c:v>
                </c:pt>
                <c:pt idx="22">
                  <c:v>-0.9450008187146683</c:v>
                </c:pt>
                <c:pt idx="23">
                  <c:v>-0.9898214418809327</c:v>
                </c:pt>
                <c:pt idx="24">
                  <c:v>-0.998867339183008</c:v>
                </c:pt>
                <c:pt idx="25">
                  <c:v>-0.9718115683235419</c:v>
                </c:pt>
                <c:pt idx="26">
                  <c:v>-0.9096319953545182</c:v>
                </c:pt>
                <c:pt idx="27">
                  <c:v>-0.8145759520503358</c:v>
                </c:pt>
                <c:pt idx="28">
                  <c:v>-0.690079011482112</c:v>
                </c:pt>
                <c:pt idx="29">
                  <c:v>-0.5406408174555982</c:v>
                </c:pt>
                <c:pt idx="30">
                  <c:v>-0.37166245566032724</c:v>
                </c:pt>
                <c:pt idx="31">
                  <c:v>-0.18925124436041063</c:v>
                </c:pt>
                <c:pt idx="32">
                  <c:v>-2.45029690981724E-16</c:v>
                </c:pt>
                <c:pt idx="33">
                  <c:v>0.18925124436041013</c:v>
                </c:pt>
                <c:pt idx="34">
                  <c:v>0.3716624556603268</c:v>
                </c:pt>
                <c:pt idx="35">
                  <c:v>0.5406408174555971</c:v>
                </c:pt>
                <c:pt idx="36">
                  <c:v>0.690079011482111</c:v>
                </c:pt>
                <c:pt idx="37">
                  <c:v>0.8145759520503361</c:v>
                </c:pt>
                <c:pt idx="38">
                  <c:v>0.9096319953545183</c:v>
                </c:pt>
                <c:pt idx="39">
                  <c:v>0.9718115683235418</c:v>
                </c:pt>
                <c:pt idx="40">
                  <c:v>0.998867339183008</c:v>
                </c:pt>
                <c:pt idx="41">
                  <c:v>0.9898214418809328</c:v>
                </c:pt>
                <c:pt idx="42">
                  <c:v>0.9450008187146686</c:v>
                </c:pt>
                <c:pt idx="43">
                  <c:v>0.8660254037844392</c:v>
                </c:pt>
                <c:pt idx="44">
                  <c:v>0.7557495743542594</c:v>
                </c:pt>
                <c:pt idx="45">
                  <c:v>0.6181589862206056</c:v>
                </c:pt>
              </c:numCache>
            </c:numRef>
          </c:val>
          <c:smooth val="1"/>
        </c:ser>
        <c:marker val="1"/>
        <c:axId val="21315313"/>
        <c:axId val="19664990"/>
      </c:lineChart>
      <c:catAx>
        <c:axId val="21315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日 付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tth&quot;时&quot;mm&quot;分&quot;ss&quot;秒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64990"/>
        <c:crosses val="autoZero"/>
        <c:auto val="0"/>
        <c:lblOffset val="100"/>
        <c:tickLblSkip val="5"/>
        <c:noMultiLvlLbl val="0"/>
      </c:catAx>
      <c:valAx>
        <c:axId val="19664990"/>
        <c:scaling>
          <c:orientation val="minMax"/>
          <c:max val="1.2"/>
          <c:min val="-1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高調 注意日 低調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;;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153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9225"/>
          <c:w val="0.5167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85800" y="2257425"/>
        <a:ext cx="77724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8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2" width="4.625" style="1" customWidth="1"/>
    <col min="3" max="3" width="40.625" style="1" customWidth="1"/>
    <col min="4" max="4" width="12.625" style="1" customWidth="1"/>
    <col min="5" max="5" width="20.625" style="1" customWidth="1"/>
    <col min="6" max="6" width="8.625" style="1" customWidth="1"/>
    <col min="7" max="7" width="12.625" style="1" customWidth="1"/>
    <col min="8" max="8" width="8.625" style="1" customWidth="1"/>
    <col min="9" max="9" width="4.625" style="1" customWidth="1"/>
    <col min="10" max="16384" width="9.00390625" style="1" customWidth="1"/>
  </cols>
  <sheetData>
    <row r="1" spans="27:28" ht="14.25" thickBot="1">
      <c r="AA1" s="52" t="s">
        <v>3</v>
      </c>
      <c r="AB1" s="51" t="s">
        <v>5</v>
      </c>
    </row>
    <row r="2" spans="1:28" ht="19.5" customHeight="1">
      <c r="A2" s="10"/>
      <c r="B2" s="11"/>
      <c r="C2" s="12" t="s">
        <v>7</v>
      </c>
      <c r="D2" s="11"/>
      <c r="E2" s="11"/>
      <c r="F2" s="11"/>
      <c r="G2" s="135">
        <f ca="1">TODAY()</f>
        <v>41238</v>
      </c>
      <c r="H2" s="135"/>
      <c r="I2" s="13"/>
      <c r="AA2" s="52" t="s">
        <v>52</v>
      </c>
      <c r="AB2" s="51" t="s">
        <v>56</v>
      </c>
    </row>
    <row r="3" spans="1:28" ht="15" thickBot="1">
      <c r="A3" s="14"/>
      <c r="B3" s="9"/>
      <c r="C3" s="9"/>
      <c r="D3" s="9"/>
      <c r="E3" s="9"/>
      <c r="F3" s="9"/>
      <c r="G3" s="9"/>
      <c r="H3" s="9"/>
      <c r="I3" s="15"/>
      <c r="AA3" s="52" t="s">
        <v>53</v>
      </c>
      <c r="AB3" s="51" t="s">
        <v>57</v>
      </c>
    </row>
    <row r="4" spans="1:28" ht="15" thickBot="1">
      <c r="A4" s="14"/>
      <c r="B4" s="4" t="s">
        <v>1</v>
      </c>
      <c r="C4" s="3" t="s">
        <v>2</v>
      </c>
      <c r="D4" s="2" t="s">
        <v>0</v>
      </c>
      <c r="E4" s="2" t="s">
        <v>6</v>
      </c>
      <c r="F4" s="2" t="s">
        <v>3</v>
      </c>
      <c r="G4" s="2" t="s">
        <v>4</v>
      </c>
      <c r="H4" s="8" t="s">
        <v>5</v>
      </c>
      <c r="I4" s="15"/>
      <c r="AA4" s="52" t="s">
        <v>54</v>
      </c>
      <c r="AB4" s="51" t="s">
        <v>10</v>
      </c>
    </row>
    <row r="5" spans="1:28" ht="14.25" thickTop="1">
      <c r="A5" s="14"/>
      <c r="B5" s="5">
        <v>1</v>
      </c>
      <c r="C5" s="131"/>
      <c r="D5" s="132"/>
      <c r="E5" s="132"/>
      <c r="F5" s="133"/>
      <c r="G5" s="132"/>
      <c r="H5" s="134"/>
      <c r="I5" s="15"/>
      <c r="AA5" s="52" t="s">
        <v>55</v>
      </c>
      <c r="AB5" s="51" t="s">
        <v>51</v>
      </c>
    </row>
    <row r="6" spans="1:28" ht="13.5">
      <c r="A6" s="14"/>
      <c r="B6" s="6">
        <v>2</v>
      </c>
      <c r="C6" s="89"/>
      <c r="D6" s="90"/>
      <c r="E6" s="90"/>
      <c r="F6" s="91"/>
      <c r="G6" s="90"/>
      <c r="H6" s="92"/>
      <c r="I6" s="15"/>
      <c r="AA6" s="52"/>
      <c r="AB6" s="51" t="s">
        <v>58</v>
      </c>
    </row>
    <row r="7" spans="1:28" ht="13.5">
      <c r="A7" s="14"/>
      <c r="B7" s="6">
        <v>3</v>
      </c>
      <c r="C7" s="89"/>
      <c r="D7" s="90"/>
      <c r="E7" s="90"/>
      <c r="F7" s="91"/>
      <c r="G7" s="90"/>
      <c r="H7" s="92"/>
      <c r="I7" s="15"/>
      <c r="AA7" s="52"/>
      <c r="AB7" s="51" t="s">
        <v>11</v>
      </c>
    </row>
    <row r="8" spans="1:28" ht="13.5">
      <c r="A8" s="14"/>
      <c r="B8" s="6">
        <v>4</v>
      </c>
      <c r="C8" s="89"/>
      <c r="D8" s="90"/>
      <c r="E8" s="90"/>
      <c r="F8" s="91"/>
      <c r="G8" s="90"/>
      <c r="H8" s="92"/>
      <c r="I8" s="15"/>
      <c r="AB8" s="51"/>
    </row>
    <row r="9" spans="1:28" ht="13.5">
      <c r="A9" s="14"/>
      <c r="B9" s="6">
        <v>5</v>
      </c>
      <c r="C9" s="89"/>
      <c r="D9" s="90"/>
      <c r="E9" s="90"/>
      <c r="F9" s="91"/>
      <c r="G9" s="90"/>
      <c r="H9" s="92"/>
      <c r="I9" s="15"/>
      <c r="AB9" s="51"/>
    </row>
    <row r="10" spans="1:9" ht="13.5">
      <c r="A10" s="14"/>
      <c r="B10" s="6">
        <v>6</v>
      </c>
      <c r="C10" s="89"/>
      <c r="D10" s="90"/>
      <c r="E10" s="90"/>
      <c r="F10" s="91"/>
      <c r="G10" s="90"/>
      <c r="H10" s="92"/>
      <c r="I10" s="15"/>
    </row>
    <row r="11" spans="1:9" ht="13.5">
      <c r="A11" s="14"/>
      <c r="B11" s="6">
        <v>7</v>
      </c>
      <c r="C11" s="89"/>
      <c r="D11" s="90"/>
      <c r="E11" s="90"/>
      <c r="F11" s="91"/>
      <c r="G11" s="90"/>
      <c r="H11" s="92"/>
      <c r="I11" s="15"/>
    </row>
    <row r="12" spans="1:9" ht="13.5">
      <c r="A12" s="14"/>
      <c r="B12" s="6">
        <v>8</v>
      </c>
      <c r="C12" s="89"/>
      <c r="D12" s="90"/>
      <c r="E12" s="90"/>
      <c r="F12" s="91"/>
      <c r="G12" s="90"/>
      <c r="H12" s="92"/>
      <c r="I12" s="15"/>
    </row>
    <row r="13" spans="1:9" ht="13.5">
      <c r="A13" s="14"/>
      <c r="B13" s="6">
        <v>9</v>
      </c>
      <c r="C13" s="89"/>
      <c r="D13" s="90"/>
      <c r="E13" s="90"/>
      <c r="F13" s="91"/>
      <c r="G13" s="90"/>
      <c r="H13" s="92"/>
      <c r="I13" s="15"/>
    </row>
    <row r="14" spans="1:9" ht="13.5">
      <c r="A14" s="14"/>
      <c r="B14" s="6">
        <v>10</v>
      </c>
      <c r="C14" s="89"/>
      <c r="D14" s="90"/>
      <c r="E14" s="90"/>
      <c r="F14" s="91"/>
      <c r="G14" s="90"/>
      <c r="H14" s="92"/>
      <c r="I14" s="15"/>
    </row>
    <row r="15" spans="1:9" ht="13.5">
      <c r="A15" s="14"/>
      <c r="B15" s="6">
        <v>11</v>
      </c>
      <c r="C15" s="89"/>
      <c r="D15" s="90"/>
      <c r="E15" s="90"/>
      <c r="F15" s="91"/>
      <c r="G15" s="90"/>
      <c r="H15" s="92"/>
      <c r="I15" s="15"/>
    </row>
    <row r="16" spans="1:9" ht="13.5">
      <c r="A16" s="14"/>
      <c r="B16" s="6">
        <v>12</v>
      </c>
      <c r="C16" s="89"/>
      <c r="D16" s="90"/>
      <c r="E16" s="90"/>
      <c r="F16" s="91"/>
      <c r="G16" s="90"/>
      <c r="H16" s="92"/>
      <c r="I16" s="15"/>
    </row>
    <row r="17" spans="1:9" ht="13.5">
      <c r="A17" s="14"/>
      <c r="B17" s="6">
        <v>13</v>
      </c>
      <c r="C17" s="89"/>
      <c r="D17" s="90"/>
      <c r="E17" s="90"/>
      <c r="F17" s="91"/>
      <c r="G17" s="90"/>
      <c r="H17" s="92"/>
      <c r="I17" s="15"/>
    </row>
    <row r="18" spans="1:9" ht="13.5">
      <c r="A18" s="14"/>
      <c r="B18" s="6">
        <v>14</v>
      </c>
      <c r="C18" s="89"/>
      <c r="D18" s="90"/>
      <c r="E18" s="90"/>
      <c r="F18" s="91"/>
      <c r="G18" s="90"/>
      <c r="H18" s="92"/>
      <c r="I18" s="15"/>
    </row>
    <row r="19" spans="1:9" ht="13.5">
      <c r="A19" s="14"/>
      <c r="B19" s="6">
        <v>15</v>
      </c>
      <c r="C19" s="89"/>
      <c r="D19" s="90"/>
      <c r="E19" s="90"/>
      <c r="F19" s="91"/>
      <c r="G19" s="90"/>
      <c r="H19" s="92"/>
      <c r="I19" s="15"/>
    </row>
    <row r="20" spans="1:9" ht="13.5">
      <c r="A20" s="14"/>
      <c r="B20" s="6">
        <v>16</v>
      </c>
      <c r="C20" s="89"/>
      <c r="D20" s="90"/>
      <c r="E20" s="90"/>
      <c r="F20" s="91"/>
      <c r="G20" s="90"/>
      <c r="H20" s="92"/>
      <c r="I20" s="15"/>
    </row>
    <row r="21" spans="1:9" ht="13.5">
      <c r="A21" s="14"/>
      <c r="B21" s="6">
        <v>17</v>
      </c>
      <c r="C21" s="89"/>
      <c r="D21" s="90"/>
      <c r="E21" s="90"/>
      <c r="F21" s="91"/>
      <c r="G21" s="90"/>
      <c r="H21" s="92"/>
      <c r="I21" s="15"/>
    </row>
    <row r="22" spans="1:9" ht="13.5">
      <c r="A22" s="14"/>
      <c r="B22" s="6">
        <v>18</v>
      </c>
      <c r="C22" s="89"/>
      <c r="D22" s="90"/>
      <c r="E22" s="90"/>
      <c r="F22" s="91"/>
      <c r="G22" s="90"/>
      <c r="H22" s="92"/>
      <c r="I22" s="15"/>
    </row>
    <row r="23" spans="1:9" ht="13.5">
      <c r="A23" s="14"/>
      <c r="B23" s="6">
        <v>19</v>
      </c>
      <c r="C23" s="89"/>
      <c r="D23" s="90"/>
      <c r="E23" s="90"/>
      <c r="F23" s="91"/>
      <c r="G23" s="90"/>
      <c r="H23" s="92"/>
      <c r="I23" s="15"/>
    </row>
    <row r="24" spans="1:9" ht="13.5">
      <c r="A24" s="14"/>
      <c r="B24" s="6">
        <v>20</v>
      </c>
      <c r="C24" s="89"/>
      <c r="D24" s="90"/>
      <c r="E24" s="90"/>
      <c r="F24" s="91"/>
      <c r="G24" s="90"/>
      <c r="H24" s="92"/>
      <c r="I24" s="15"/>
    </row>
    <row r="25" spans="1:9" ht="13.5">
      <c r="A25" s="14"/>
      <c r="B25" s="6">
        <v>21</v>
      </c>
      <c r="C25" s="89"/>
      <c r="D25" s="90"/>
      <c r="E25" s="90"/>
      <c r="F25" s="91"/>
      <c r="G25" s="90"/>
      <c r="H25" s="92"/>
      <c r="I25" s="15"/>
    </row>
    <row r="26" spans="1:9" ht="13.5">
      <c r="A26" s="14"/>
      <c r="B26" s="6">
        <v>22</v>
      </c>
      <c r="C26" s="89"/>
      <c r="D26" s="90"/>
      <c r="E26" s="90"/>
      <c r="F26" s="91"/>
      <c r="G26" s="90"/>
      <c r="H26" s="92"/>
      <c r="I26" s="15"/>
    </row>
    <row r="27" spans="1:9" ht="13.5">
      <c r="A27" s="14"/>
      <c r="B27" s="6">
        <v>23</v>
      </c>
      <c r="C27" s="89"/>
      <c r="D27" s="90"/>
      <c r="E27" s="90"/>
      <c r="F27" s="91"/>
      <c r="G27" s="90"/>
      <c r="H27" s="92"/>
      <c r="I27" s="15"/>
    </row>
    <row r="28" spans="1:9" ht="13.5">
      <c r="A28" s="14"/>
      <c r="B28" s="6">
        <v>24</v>
      </c>
      <c r="C28" s="89"/>
      <c r="D28" s="90"/>
      <c r="E28" s="90"/>
      <c r="F28" s="91"/>
      <c r="G28" s="90"/>
      <c r="H28" s="92"/>
      <c r="I28" s="15"/>
    </row>
    <row r="29" spans="1:9" ht="13.5">
      <c r="A29" s="14"/>
      <c r="B29" s="6">
        <v>25</v>
      </c>
      <c r="C29" s="89"/>
      <c r="D29" s="90"/>
      <c r="E29" s="90"/>
      <c r="F29" s="91"/>
      <c r="G29" s="90"/>
      <c r="H29" s="92"/>
      <c r="I29" s="15"/>
    </row>
    <row r="30" spans="1:9" ht="13.5">
      <c r="A30" s="14"/>
      <c r="B30" s="6">
        <v>26</v>
      </c>
      <c r="C30" s="89"/>
      <c r="D30" s="90"/>
      <c r="E30" s="90"/>
      <c r="F30" s="91"/>
      <c r="G30" s="90"/>
      <c r="H30" s="92"/>
      <c r="I30" s="15"/>
    </row>
    <row r="31" spans="1:9" ht="13.5">
      <c r="A31" s="14"/>
      <c r="B31" s="6">
        <v>27</v>
      </c>
      <c r="C31" s="130"/>
      <c r="D31" s="90"/>
      <c r="E31" s="90"/>
      <c r="F31" s="91"/>
      <c r="G31" s="90"/>
      <c r="H31" s="92"/>
      <c r="I31" s="15"/>
    </row>
    <row r="32" spans="1:9" ht="13.5">
      <c r="A32" s="14"/>
      <c r="B32" s="6">
        <v>28</v>
      </c>
      <c r="C32" s="89"/>
      <c r="D32" s="90"/>
      <c r="E32" s="90"/>
      <c r="F32" s="91"/>
      <c r="G32" s="90"/>
      <c r="H32" s="92"/>
      <c r="I32" s="15"/>
    </row>
    <row r="33" spans="1:9" ht="13.5">
      <c r="A33" s="14"/>
      <c r="B33" s="6">
        <v>29</v>
      </c>
      <c r="C33" s="89"/>
      <c r="D33" s="90"/>
      <c r="E33" s="90"/>
      <c r="F33" s="91"/>
      <c r="G33" s="90"/>
      <c r="H33" s="92"/>
      <c r="I33" s="15"/>
    </row>
    <row r="34" spans="1:9" ht="13.5">
      <c r="A34" s="14"/>
      <c r="B34" s="6">
        <v>30</v>
      </c>
      <c r="C34" s="89"/>
      <c r="D34" s="90"/>
      <c r="E34" s="90"/>
      <c r="F34" s="91"/>
      <c r="G34" s="90"/>
      <c r="H34" s="92"/>
      <c r="I34" s="15"/>
    </row>
    <row r="35" spans="1:9" ht="13.5">
      <c r="A35" s="14"/>
      <c r="B35" s="6">
        <v>31</v>
      </c>
      <c r="C35" s="89"/>
      <c r="D35" s="90"/>
      <c r="E35" s="90"/>
      <c r="F35" s="91"/>
      <c r="G35" s="90"/>
      <c r="H35" s="92"/>
      <c r="I35" s="15"/>
    </row>
    <row r="36" spans="1:9" ht="13.5">
      <c r="A36" s="14"/>
      <c r="B36" s="6">
        <v>32</v>
      </c>
      <c r="C36" s="89"/>
      <c r="D36" s="90"/>
      <c r="E36" s="90"/>
      <c r="F36" s="91"/>
      <c r="G36" s="90"/>
      <c r="H36" s="92"/>
      <c r="I36" s="15"/>
    </row>
    <row r="37" spans="1:9" ht="13.5">
      <c r="A37" s="14"/>
      <c r="B37" s="6">
        <v>33</v>
      </c>
      <c r="C37" s="89"/>
      <c r="D37" s="90"/>
      <c r="E37" s="90"/>
      <c r="F37" s="91"/>
      <c r="G37" s="90"/>
      <c r="H37" s="92"/>
      <c r="I37" s="15"/>
    </row>
    <row r="38" spans="1:9" ht="13.5">
      <c r="A38" s="14"/>
      <c r="B38" s="6">
        <v>34</v>
      </c>
      <c r="C38" s="89"/>
      <c r="D38" s="90"/>
      <c r="E38" s="90"/>
      <c r="F38" s="91"/>
      <c r="G38" s="90"/>
      <c r="H38" s="92"/>
      <c r="I38" s="15"/>
    </row>
    <row r="39" spans="1:9" ht="13.5">
      <c r="A39" s="14"/>
      <c r="B39" s="6">
        <v>35</v>
      </c>
      <c r="C39" s="89"/>
      <c r="D39" s="90"/>
      <c r="E39" s="90"/>
      <c r="F39" s="91"/>
      <c r="G39" s="90"/>
      <c r="H39" s="92"/>
      <c r="I39" s="15"/>
    </row>
    <row r="40" spans="1:9" ht="13.5">
      <c r="A40" s="14"/>
      <c r="B40" s="6">
        <v>36</v>
      </c>
      <c r="C40" s="89"/>
      <c r="D40" s="90"/>
      <c r="E40" s="90"/>
      <c r="F40" s="91"/>
      <c r="G40" s="90"/>
      <c r="H40" s="92"/>
      <c r="I40" s="15"/>
    </row>
    <row r="41" spans="1:9" ht="13.5">
      <c r="A41" s="14"/>
      <c r="B41" s="6">
        <v>37</v>
      </c>
      <c r="C41" s="89"/>
      <c r="D41" s="90"/>
      <c r="E41" s="90"/>
      <c r="F41" s="91"/>
      <c r="G41" s="90"/>
      <c r="H41" s="92"/>
      <c r="I41" s="15"/>
    </row>
    <row r="42" spans="1:9" ht="13.5">
      <c r="A42" s="14"/>
      <c r="B42" s="6">
        <v>38</v>
      </c>
      <c r="C42" s="89"/>
      <c r="D42" s="90"/>
      <c r="E42" s="90"/>
      <c r="F42" s="91"/>
      <c r="G42" s="90"/>
      <c r="H42" s="92"/>
      <c r="I42" s="15"/>
    </row>
    <row r="43" spans="1:9" ht="13.5">
      <c r="A43" s="14"/>
      <c r="B43" s="6">
        <v>39</v>
      </c>
      <c r="C43" s="89"/>
      <c r="D43" s="90"/>
      <c r="E43" s="90"/>
      <c r="F43" s="91"/>
      <c r="G43" s="90"/>
      <c r="H43" s="92"/>
      <c r="I43" s="15"/>
    </row>
    <row r="44" spans="1:9" ht="13.5">
      <c r="A44" s="14"/>
      <c r="B44" s="6">
        <v>40</v>
      </c>
      <c r="C44" s="89"/>
      <c r="D44" s="90"/>
      <c r="E44" s="90"/>
      <c r="F44" s="91"/>
      <c r="G44" s="90"/>
      <c r="H44" s="92"/>
      <c r="I44" s="15"/>
    </row>
    <row r="45" spans="1:9" ht="13.5">
      <c r="A45" s="14"/>
      <c r="B45" s="6">
        <v>41</v>
      </c>
      <c r="C45" s="89"/>
      <c r="D45" s="90"/>
      <c r="E45" s="90"/>
      <c r="F45" s="91"/>
      <c r="G45" s="90"/>
      <c r="H45" s="92"/>
      <c r="I45" s="15"/>
    </row>
    <row r="46" spans="1:9" ht="13.5">
      <c r="A46" s="14"/>
      <c r="B46" s="6">
        <v>42</v>
      </c>
      <c r="C46" s="89"/>
      <c r="D46" s="90"/>
      <c r="E46" s="90"/>
      <c r="F46" s="91"/>
      <c r="G46" s="90"/>
      <c r="H46" s="92"/>
      <c r="I46" s="15"/>
    </row>
    <row r="47" spans="1:9" ht="13.5">
      <c r="A47" s="14"/>
      <c r="B47" s="6">
        <v>43</v>
      </c>
      <c r="C47" s="89"/>
      <c r="D47" s="90"/>
      <c r="E47" s="90"/>
      <c r="F47" s="91"/>
      <c r="G47" s="90"/>
      <c r="H47" s="92"/>
      <c r="I47" s="15"/>
    </row>
    <row r="48" spans="1:9" ht="13.5">
      <c r="A48" s="14"/>
      <c r="B48" s="6">
        <v>44</v>
      </c>
      <c r="C48" s="89"/>
      <c r="D48" s="90"/>
      <c r="E48" s="90"/>
      <c r="F48" s="91"/>
      <c r="G48" s="90"/>
      <c r="H48" s="92"/>
      <c r="I48" s="15"/>
    </row>
    <row r="49" spans="1:9" ht="13.5">
      <c r="A49" s="14"/>
      <c r="B49" s="6">
        <v>45</v>
      </c>
      <c r="C49" s="89"/>
      <c r="D49" s="90"/>
      <c r="E49" s="90"/>
      <c r="F49" s="91"/>
      <c r="G49" s="90"/>
      <c r="H49" s="92"/>
      <c r="I49" s="15"/>
    </row>
    <row r="50" spans="1:9" ht="13.5">
      <c r="A50" s="14"/>
      <c r="B50" s="6">
        <v>46</v>
      </c>
      <c r="C50" s="89"/>
      <c r="D50" s="90"/>
      <c r="E50" s="90"/>
      <c r="F50" s="91"/>
      <c r="G50" s="90"/>
      <c r="H50" s="92"/>
      <c r="I50" s="15"/>
    </row>
    <row r="51" spans="1:9" ht="13.5">
      <c r="A51" s="14"/>
      <c r="B51" s="6">
        <v>47</v>
      </c>
      <c r="C51" s="89"/>
      <c r="D51" s="90"/>
      <c r="E51" s="90"/>
      <c r="F51" s="91"/>
      <c r="G51" s="90"/>
      <c r="H51" s="92"/>
      <c r="I51" s="15"/>
    </row>
    <row r="52" spans="1:9" ht="13.5">
      <c r="A52" s="14"/>
      <c r="B52" s="6">
        <v>48</v>
      </c>
      <c r="C52" s="89"/>
      <c r="D52" s="90"/>
      <c r="E52" s="90"/>
      <c r="F52" s="91"/>
      <c r="G52" s="90"/>
      <c r="H52" s="92"/>
      <c r="I52" s="15"/>
    </row>
    <row r="53" spans="1:9" ht="13.5">
      <c r="A53" s="14"/>
      <c r="B53" s="6">
        <v>49</v>
      </c>
      <c r="C53" s="89"/>
      <c r="D53" s="90"/>
      <c r="E53" s="90"/>
      <c r="F53" s="91"/>
      <c r="G53" s="90"/>
      <c r="H53" s="92"/>
      <c r="I53" s="15"/>
    </row>
    <row r="54" spans="1:9" ht="13.5">
      <c r="A54" s="14"/>
      <c r="B54" s="6">
        <v>50</v>
      </c>
      <c r="C54" s="89"/>
      <c r="D54" s="90"/>
      <c r="E54" s="90"/>
      <c r="F54" s="91"/>
      <c r="G54" s="90"/>
      <c r="H54" s="92"/>
      <c r="I54" s="15"/>
    </row>
    <row r="55" spans="1:9" ht="13.5">
      <c r="A55" s="14"/>
      <c r="B55" s="6">
        <v>51</v>
      </c>
      <c r="C55" s="89"/>
      <c r="D55" s="90"/>
      <c r="E55" s="90"/>
      <c r="F55" s="91"/>
      <c r="G55" s="90"/>
      <c r="H55" s="92"/>
      <c r="I55" s="15"/>
    </row>
    <row r="56" spans="1:9" ht="13.5">
      <c r="A56" s="14"/>
      <c r="B56" s="6">
        <v>52</v>
      </c>
      <c r="C56" s="89"/>
      <c r="D56" s="90"/>
      <c r="E56" s="90"/>
      <c r="F56" s="91"/>
      <c r="G56" s="90"/>
      <c r="H56" s="92"/>
      <c r="I56" s="15"/>
    </row>
    <row r="57" spans="1:9" ht="13.5">
      <c r="A57" s="14"/>
      <c r="B57" s="6">
        <v>53</v>
      </c>
      <c r="C57" s="89"/>
      <c r="D57" s="90"/>
      <c r="E57" s="90"/>
      <c r="F57" s="91"/>
      <c r="G57" s="90"/>
      <c r="H57" s="92"/>
      <c r="I57" s="15"/>
    </row>
    <row r="58" spans="1:9" ht="13.5">
      <c r="A58" s="14"/>
      <c r="B58" s="6">
        <v>54</v>
      </c>
      <c r="C58" s="89"/>
      <c r="D58" s="90"/>
      <c r="E58" s="90"/>
      <c r="F58" s="91"/>
      <c r="G58" s="90"/>
      <c r="H58" s="92"/>
      <c r="I58" s="15"/>
    </row>
    <row r="59" spans="1:9" ht="13.5">
      <c r="A59" s="14"/>
      <c r="B59" s="6">
        <v>55</v>
      </c>
      <c r="C59" s="89"/>
      <c r="D59" s="90"/>
      <c r="E59" s="90"/>
      <c r="F59" s="91"/>
      <c r="G59" s="90"/>
      <c r="H59" s="92"/>
      <c r="I59" s="15"/>
    </row>
    <row r="60" spans="1:9" ht="13.5">
      <c r="A60" s="14"/>
      <c r="B60" s="6">
        <v>56</v>
      </c>
      <c r="C60" s="89"/>
      <c r="D60" s="90"/>
      <c r="E60" s="90"/>
      <c r="F60" s="91"/>
      <c r="G60" s="90"/>
      <c r="H60" s="92"/>
      <c r="I60" s="15"/>
    </row>
    <row r="61" spans="1:9" ht="13.5">
      <c r="A61" s="14"/>
      <c r="B61" s="6">
        <v>57</v>
      </c>
      <c r="C61" s="89"/>
      <c r="D61" s="90"/>
      <c r="E61" s="90"/>
      <c r="F61" s="91"/>
      <c r="G61" s="90"/>
      <c r="H61" s="92"/>
      <c r="I61" s="15"/>
    </row>
    <row r="62" spans="1:9" ht="13.5">
      <c r="A62" s="14"/>
      <c r="B62" s="6">
        <v>58</v>
      </c>
      <c r="C62" s="89"/>
      <c r="D62" s="90"/>
      <c r="E62" s="90"/>
      <c r="F62" s="91"/>
      <c r="G62" s="90"/>
      <c r="H62" s="92"/>
      <c r="I62" s="15"/>
    </row>
    <row r="63" spans="1:9" ht="13.5">
      <c r="A63" s="14"/>
      <c r="B63" s="6">
        <v>59</v>
      </c>
      <c r="C63" s="89"/>
      <c r="D63" s="90"/>
      <c r="E63" s="90"/>
      <c r="F63" s="91"/>
      <c r="G63" s="90"/>
      <c r="H63" s="92"/>
      <c r="I63" s="15"/>
    </row>
    <row r="64" spans="1:9" ht="14.25" thickBot="1">
      <c r="A64" s="14"/>
      <c r="B64" s="7">
        <v>60</v>
      </c>
      <c r="C64" s="123"/>
      <c r="D64" s="124"/>
      <c r="E64" s="124"/>
      <c r="F64" s="125"/>
      <c r="G64" s="124"/>
      <c r="H64" s="126"/>
      <c r="I64" s="15"/>
    </row>
    <row r="65" spans="1:9" ht="14.25" thickBot="1">
      <c r="A65" s="16"/>
      <c r="B65" s="17"/>
      <c r="C65" s="129"/>
      <c r="D65" s="129"/>
      <c r="E65" s="129"/>
      <c r="F65" s="129"/>
      <c r="G65" s="129"/>
      <c r="H65" s="129"/>
      <c r="I65" s="18"/>
    </row>
    <row r="66" spans="3:8" ht="13.5">
      <c r="C66" s="128"/>
      <c r="D66" s="128"/>
      <c r="E66" s="128"/>
      <c r="F66" s="128"/>
      <c r="G66" s="128"/>
      <c r="H66" s="128"/>
    </row>
    <row r="67" spans="3:8" ht="13.5">
      <c r="C67" s="128"/>
      <c r="D67" s="128"/>
      <c r="E67" s="128"/>
      <c r="F67" s="128"/>
      <c r="G67" s="128"/>
      <c r="H67" s="128"/>
    </row>
    <row r="68" spans="3:8" ht="13.5">
      <c r="C68" s="128"/>
      <c r="D68" s="128"/>
      <c r="E68" s="128"/>
      <c r="F68" s="128"/>
      <c r="G68" s="128"/>
      <c r="H68" s="128"/>
    </row>
    <row r="69" spans="3:8" ht="13.5">
      <c r="C69" s="128"/>
      <c r="D69" s="128"/>
      <c r="E69" s="128"/>
      <c r="F69" s="128"/>
      <c r="G69" s="128"/>
      <c r="H69" s="128"/>
    </row>
    <row r="70" spans="3:8" ht="13.5">
      <c r="C70" s="128"/>
      <c r="D70" s="128"/>
      <c r="E70" s="128"/>
      <c r="F70" s="128"/>
      <c r="G70" s="128"/>
      <c r="H70" s="128"/>
    </row>
    <row r="71" spans="3:8" ht="13.5">
      <c r="C71" s="128"/>
      <c r="D71" s="128"/>
      <c r="E71" s="128"/>
      <c r="F71" s="128"/>
      <c r="G71" s="128"/>
      <c r="H71" s="128"/>
    </row>
    <row r="72" spans="3:8" ht="13.5">
      <c r="C72" s="128"/>
      <c r="D72" s="128"/>
      <c r="E72" s="128"/>
      <c r="F72" s="128"/>
      <c r="G72" s="128"/>
      <c r="H72" s="128"/>
    </row>
    <row r="73" spans="3:8" ht="13.5">
      <c r="C73" s="128"/>
      <c r="D73" s="128"/>
      <c r="E73" s="128"/>
      <c r="F73" s="128"/>
      <c r="G73" s="128"/>
      <c r="H73" s="128"/>
    </row>
    <row r="74" spans="3:8" ht="13.5">
      <c r="C74" s="128"/>
      <c r="D74" s="128"/>
      <c r="E74" s="128"/>
      <c r="F74" s="128"/>
      <c r="G74" s="128"/>
      <c r="H74" s="128"/>
    </row>
    <row r="75" spans="3:8" ht="13.5">
      <c r="C75" s="128"/>
      <c r="D75" s="128"/>
      <c r="E75" s="128"/>
      <c r="F75" s="128"/>
      <c r="G75" s="128"/>
      <c r="H75" s="128"/>
    </row>
    <row r="76" spans="3:8" ht="13.5">
      <c r="C76" s="128"/>
      <c r="D76" s="128"/>
      <c r="E76" s="128"/>
      <c r="F76" s="128"/>
      <c r="G76" s="128"/>
      <c r="H76" s="128"/>
    </row>
    <row r="77" spans="3:8" ht="13.5">
      <c r="C77" s="128"/>
      <c r="D77" s="128"/>
      <c r="E77" s="128"/>
      <c r="F77" s="128"/>
      <c r="G77" s="128"/>
      <c r="H77" s="128"/>
    </row>
    <row r="78" spans="3:8" ht="13.5">
      <c r="C78" s="128"/>
      <c r="D78" s="128"/>
      <c r="E78" s="128"/>
      <c r="F78" s="128"/>
      <c r="G78" s="128"/>
      <c r="H78" s="128"/>
    </row>
    <row r="79" spans="3:8" ht="13.5">
      <c r="C79" s="128"/>
      <c r="D79" s="128"/>
      <c r="E79" s="128"/>
      <c r="F79" s="128"/>
      <c r="G79" s="128"/>
      <c r="H79" s="128"/>
    </row>
    <row r="80" spans="3:8" ht="13.5">
      <c r="C80" s="128"/>
      <c r="D80" s="128"/>
      <c r="E80" s="128"/>
      <c r="F80" s="128"/>
      <c r="G80" s="128"/>
      <c r="H80" s="128"/>
    </row>
    <row r="81" spans="3:8" ht="13.5">
      <c r="C81" s="128"/>
      <c r="D81" s="128"/>
      <c r="E81" s="128"/>
      <c r="F81" s="128"/>
      <c r="G81" s="128"/>
      <c r="H81" s="128"/>
    </row>
    <row r="82" spans="3:8" ht="13.5">
      <c r="C82" s="128"/>
      <c r="D82" s="128"/>
      <c r="E82" s="128"/>
      <c r="F82" s="128"/>
      <c r="G82" s="128"/>
      <c r="H82" s="128"/>
    </row>
    <row r="83" spans="3:8" ht="13.5">
      <c r="C83" s="128"/>
      <c r="D83" s="128"/>
      <c r="E83" s="128"/>
      <c r="F83" s="128"/>
      <c r="G83" s="128"/>
      <c r="H83" s="128"/>
    </row>
    <row r="84" spans="3:8" ht="13.5">
      <c r="C84" s="128"/>
      <c r="D84" s="128"/>
      <c r="E84" s="128"/>
      <c r="F84" s="128"/>
      <c r="G84" s="128"/>
      <c r="H84" s="128"/>
    </row>
  </sheetData>
  <sheetProtection sheet="1" objects="1" scenarios="1"/>
  <mergeCells count="1">
    <mergeCell ref="G2:H2"/>
  </mergeCells>
  <dataValidations count="2">
    <dataValidation type="list" allowBlank="1" showInputMessage="1" showErrorMessage="1" sqref="F5:F64">
      <formula1>$AA$2:$AA$5</formula1>
    </dataValidation>
    <dataValidation type="list" allowBlank="1" showInputMessage="1" showErrorMessage="1" sqref="H5:H64">
      <formula1>$AB$2:$AB$7</formula1>
    </dataValidation>
  </dataValidations>
  <printOptions/>
  <pageMargins left="0.7874015748031497" right="0.7874015748031497" top="0.1968503937007874" bottom="0" header="0.11811023622047245" footer="0"/>
  <pageSetup horizontalDpi="300" verticalDpi="300" orientation="landscape" paperSize="9" r:id="rId2"/>
  <headerFooter alignWithMargins="0">
    <oddHeader>&amp;R&amp;D&amp;T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sheetData>
    <row r="1" spans="1:9" ht="13.5">
      <c r="A1" t="s">
        <v>8</v>
      </c>
      <c r="B1" t="s">
        <v>81</v>
      </c>
      <c r="C1" t="s">
        <v>0</v>
      </c>
      <c r="D1" t="s">
        <v>9</v>
      </c>
      <c r="E1" t="s">
        <v>3</v>
      </c>
      <c r="F1" t="s">
        <v>4</v>
      </c>
      <c r="G1" t="s">
        <v>5</v>
      </c>
      <c r="I1">
        <f>COUNTA(B2:B65535)</f>
        <v>0</v>
      </c>
    </row>
    <row r="2" spans="3:7" ht="13.5">
      <c r="C2" s="127"/>
      <c r="D2" s="127"/>
      <c r="E2" s="127"/>
      <c r="F2" s="127"/>
      <c r="G2" s="127"/>
    </row>
    <row r="3" spans="3:6" ht="13.5">
      <c r="C3" s="127"/>
      <c r="F3" s="127"/>
    </row>
    <row r="4" spans="3:6" ht="13.5">
      <c r="C4" s="127"/>
      <c r="F4" s="127"/>
    </row>
    <row r="5" spans="3:6" ht="13.5">
      <c r="C5" s="127"/>
      <c r="F5" s="127"/>
    </row>
    <row r="6" spans="3:6" ht="13.5">
      <c r="C6" s="127"/>
      <c r="F6" s="127"/>
    </row>
    <row r="7" spans="3:6" ht="13.5">
      <c r="C7" s="127"/>
      <c r="F7" s="127"/>
    </row>
    <row r="8" spans="3:6" ht="13.5">
      <c r="C8" s="127"/>
      <c r="F8" s="127"/>
    </row>
    <row r="9" spans="3:6" ht="13.5">
      <c r="C9" s="127"/>
      <c r="F9" s="127"/>
    </row>
    <row r="10" spans="3:6" ht="13.5">
      <c r="C10" s="127"/>
      <c r="F10" s="127"/>
    </row>
    <row r="11" spans="3:6" ht="13.5">
      <c r="C11" s="127"/>
      <c r="F11" s="127"/>
    </row>
    <row r="12" spans="3:6" ht="13.5">
      <c r="C12" s="127"/>
      <c r="F12" s="127"/>
    </row>
    <row r="13" spans="3:6" ht="13.5">
      <c r="C13" s="127"/>
      <c r="F13" s="127"/>
    </row>
    <row r="14" spans="3:6" ht="13.5">
      <c r="C14" s="127"/>
      <c r="F14" s="127"/>
    </row>
    <row r="15" spans="3:6" ht="13.5">
      <c r="C15" s="127"/>
      <c r="F15" s="127"/>
    </row>
    <row r="16" spans="3:6" ht="13.5">
      <c r="C16" s="127"/>
      <c r="F16" s="127"/>
    </row>
    <row r="17" spans="3:6" ht="13.5">
      <c r="C17" s="127"/>
      <c r="F17" s="127"/>
    </row>
    <row r="18" spans="3:6" ht="13.5">
      <c r="C18" s="127"/>
      <c r="F18" s="127"/>
    </row>
    <row r="19" spans="3:6" ht="13.5">
      <c r="C19" s="127"/>
      <c r="F19" s="127"/>
    </row>
    <row r="20" spans="3:6" ht="13.5">
      <c r="C20" s="127"/>
      <c r="F20" s="127"/>
    </row>
    <row r="21" spans="3:6" ht="13.5">
      <c r="C21" s="127"/>
      <c r="F21" s="127"/>
    </row>
    <row r="22" spans="3:6" ht="13.5">
      <c r="C22" s="127"/>
      <c r="F22" s="127"/>
    </row>
    <row r="23" spans="3:6" ht="13.5">
      <c r="C23" s="127"/>
      <c r="F23" s="127"/>
    </row>
    <row r="24" spans="3:6" ht="13.5">
      <c r="C24" s="127"/>
      <c r="F24" s="127"/>
    </row>
    <row r="25" spans="3:6" ht="13.5">
      <c r="C25" s="127"/>
      <c r="F25" s="127"/>
    </row>
    <row r="26" spans="3:6" ht="13.5">
      <c r="C26" s="127"/>
      <c r="F26" s="127"/>
    </row>
    <row r="27" spans="3:6" ht="13.5">
      <c r="C27" s="127"/>
      <c r="F27" s="127"/>
    </row>
    <row r="28" spans="3:6" ht="13.5">
      <c r="C28" s="127"/>
      <c r="F28" s="127"/>
    </row>
    <row r="29" spans="3:6" ht="13.5">
      <c r="C29" s="127"/>
      <c r="F29" s="127"/>
    </row>
    <row r="30" spans="3:6" ht="13.5">
      <c r="C30" s="127"/>
      <c r="F30" s="127"/>
    </row>
    <row r="31" spans="3:6" ht="13.5">
      <c r="C31" s="127"/>
      <c r="F31" s="127"/>
    </row>
    <row r="32" spans="3:6" ht="13.5">
      <c r="C32" s="127"/>
      <c r="F32" s="127"/>
    </row>
    <row r="33" spans="3:6" ht="13.5">
      <c r="C33" s="127"/>
      <c r="F33" s="127"/>
    </row>
    <row r="34" spans="3:6" ht="13.5">
      <c r="C34" s="127"/>
      <c r="F34" s="127"/>
    </row>
    <row r="35" spans="3:6" ht="13.5">
      <c r="C35" s="127"/>
      <c r="F35" s="127"/>
    </row>
    <row r="36" spans="3:6" ht="13.5">
      <c r="C36" s="127"/>
      <c r="F36" s="127"/>
    </row>
    <row r="37" spans="3:6" ht="13.5">
      <c r="C37" s="127"/>
      <c r="F37" s="127"/>
    </row>
    <row r="38" spans="3:6" ht="13.5">
      <c r="C38" s="127"/>
      <c r="F38" s="127"/>
    </row>
    <row r="39" spans="3:6" ht="13.5">
      <c r="C39" s="127"/>
      <c r="F39" s="127"/>
    </row>
    <row r="40" spans="3:6" ht="13.5">
      <c r="C40" s="127"/>
      <c r="F40" s="127"/>
    </row>
    <row r="41" spans="3:6" ht="13.5">
      <c r="C41" s="127"/>
      <c r="F41" s="127"/>
    </row>
    <row r="42" spans="3:6" ht="13.5">
      <c r="C42" s="127"/>
      <c r="F42" s="127"/>
    </row>
    <row r="43" spans="3:6" ht="13.5">
      <c r="C43" s="127"/>
      <c r="F43" s="127"/>
    </row>
    <row r="44" spans="3:6" ht="13.5">
      <c r="C44" s="127"/>
      <c r="F44" s="127"/>
    </row>
    <row r="45" spans="3:6" ht="13.5">
      <c r="C45" s="127"/>
      <c r="F45" s="127"/>
    </row>
    <row r="46" spans="3:6" ht="13.5">
      <c r="C46" s="127"/>
      <c r="F46" s="127"/>
    </row>
    <row r="47" spans="3:6" ht="13.5">
      <c r="C47" s="127"/>
      <c r="F47" s="127"/>
    </row>
    <row r="48" spans="3:6" ht="13.5">
      <c r="C48" s="127"/>
      <c r="F48" s="127"/>
    </row>
    <row r="49" spans="3:6" ht="13.5">
      <c r="C49" s="127"/>
      <c r="F49" s="127"/>
    </row>
    <row r="50" spans="3:6" ht="13.5">
      <c r="C50" s="127"/>
      <c r="F50" s="127"/>
    </row>
    <row r="51" spans="3:6" ht="13.5">
      <c r="C51" s="127"/>
      <c r="F51" s="127"/>
    </row>
    <row r="52" spans="3:6" ht="13.5">
      <c r="C52" s="127"/>
      <c r="F52" s="127"/>
    </row>
    <row r="53" spans="3:6" ht="13.5">
      <c r="C53" s="127"/>
      <c r="F53" s="127"/>
    </row>
    <row r="54" spans="3:6" ht="13.5">
      <c r="C54" s="127"/>
      <c r="F54" s="127"/>
    </row>
    <row r="55" spans="3:6" ht="13.5">
      <c r="C55" s="127"/>
      <c r="F55" s="127"/>
    </row>
    <row r="56" spans="3:6" ht="13.5">
      <c r="C56" s="127"/>
      <c r="F56" s="127"/>
    </row>
    <row r="57" spans="3:6" ht="13.5">
      <c r="C57" s="127"/>
      <c r="F57" s="127"/>
    </row>
    <row r="58" spans="3:6" ht="13.5">
      <c r="C58" s="127"/>
      <c r="F58" s="127"/>
    </row>
    <row r="59" spans="3:6" ht="13.5">
      <c r="C59" s="127"/>
      <c r="F59" s="127"/>
    </row>
    <row r="60" spans="3:6" ht="13.5">
      <c r="C60" s="127"/>
      <c r="F60" s="127"/>
    </row>
    <row r="61" spans="3:6" ht="13.5">
      <c r="C61" s="127"/>
      <c r="F61" s="127"/>
    </row>
    <row r="62" spans="3:6" ht="13.5">
      <c r="C62" s="127"/>
      <c r="F62" s="127"/>
    </row>
    <row r="63" spans="3:6" ht="13.5">
      <c r="C63" s="127"/>
      <c r="F63" s="127"/>
    </row>
    <row r="64" spans="3:6" ht="13.5">
      <c r="C64" s="127"/>
      <c r="F64" s="127"/>
    </row>
    <row r="65" spans="3:6" ht="13.5">
      <c r="C65" s="127"/>
      <c r="F65" s="127"/>
    </row>
    <row r="66" spans="3:6" ht="13.5">
      <c r="C66" s="127"/>
      <c r="F66" s="127"/>
    </row>
    <row r="67" spans="3:6" ht="13.5">
      <c r="C67" s="127"/>
      <c r="F67" s="127"/>
    </row>
    <row r="68" spans="3:6" ht="13.5">
      <c r="C68" s="127"/>
      <c r="F68" s="127"/>
    </row>
    <row r="69" spans="3:6" ht="13.5">
      <c r="C69" s="127"/>
      <c r="F69" s="127"/>
    </row>
    <row r="70" spans="3:6" ht="13.5">
      <c r="C70" s="127"/>
      <c r="F70" s="127"/>
    </row>
    <row r="71" spans="3:6" ht="13.5">
      <c r="C71" s="127"/>
      <c r="F71" s="127"/>
    </row>
    <row r="72" spans="3:6" ht="13.5">
      <c r="C72" s="127"/>
      <c r="F72" s="127"/>
    </row>
    <row r="73" spans="3:6" ht="13.5">
      <c r="C73" s="127"/>
      <c r="F73" s="127"/>
    </row>
    <row r="74" spans="3:6" ht="13.5">
      <c r="C74" s="127"/>
      <c r="F74" s="127"/>
    </row>
    <row r="75" spans="3:6" ht="13.5">
      <c r="C75" s="127"/>
      <c r="F75" s="127"/>
    </row>
    <row r="76" spans="3:6" ht="13.5">
      <c r="C76" s="127"/>
      <c r="F76" s="127"/>
    </row>
    <row r="77" spans="3:6" ht="13.5">
      <c r="C77" s="127"/>
      <c r="F77" s="127"/>
    </row>
    <row r="78" spans="3:6" ht="13.5">
      <c r="C78" s="127"/>
      <c r="F78" s="127"/>
    </row>
    <row r="79" spans="3:6" ht="13.5">
      <c r="C79" s="127"/>
      <c r="F79" s="127"/>
    </row>
    <row r="80" spans="3:6" ht="13.5">
      <c r="C80" s="127"/>
      <c r="F80" s="127"/>
    </row>
    <row r="81" spans="3:6" ht="13.5">
      <c r="C81" s="127"/>
      <c r="F81" s="127"/>
    </row>
    <row r="82" spans="3:6" ht="13.5">
      <c r="C82" s="127"/>
      <c r="F82" s="127"/>
    </row>
    <row r="83" spans="3:6" ht="13.5">
      <c r="C83" s="127"/>
      <c r="F83" s="127"/>
    </row>
    <row r="84" spans="3:6" ht="13.5">
      <c r="C84" s="127"/>
      <c r="F84" s="127"/>
    </row>
    <row r="85" spans="3:6" ht="13.5">
      <c r="C85" s="127"/>
      <c r="F85" s="127"/>
    </row>
    <row r="86" spans="3:6" ht="13.5">
      <c r="C86" s="127"/>
      <c r="F86" s="127"/>
    </row>
    <row r="87" spans="3:6" ht="13.5">
      <c r="C87" s="127"/>
      <c r="F87" s="127"/>
    </row>
    <row r="88" spans="3:6" ht="13.5">
      <c r="C88" s="127"/>
      <c r="F88" s="127"/>
    </row>
    <row r="89" spans="3:6" ht="13.5">
      <c r="C89" s="127"/>
      <c r="F89" s="127"/>
    </row>
    <row r="90" spans="3:6" ht="13.5">
      <c r="C90" s="127"/>
      <c r="F90" s="127"/>
    </row>
    <row r="91" spans="3:6" ht="13.5">
      <c r="C91" s="127"/>
      <c r="F91" s="127"/>
    </row>
    <row r="92" spans="3:6" ht="13.5">
      <c r="C92" s="127"/>
      <c r="F92" s="127"/>
    </row>
    <row r="93" spans="3:6" ht="13.5">
      <c r="C93" s="127"/>
      <c r="F93" s="127"/>
    </row>
    <row r="94" spans="3:6" ht="13.5">
      <c r="C94" s="127"/>
      <c r="F94" s="127"/>
    </row>
    <row r="95" spans="3:6" ht="13.5">
      <c r="C95" s="127"/>
      <c r="F95" s="127"/>
    </row>
    <row r="96" spans="3:6" ht="13.5">
      <c r="C96" s="127"/>
      <c r="F96" s="127"/>
    </row>
    <row r="97" spans="3:6" ht="13.5">
      <c r="C97" s="127"/>
      <c r="F97" s="127"/>
    </row>
    <row r="98" spans="3:6" ht="13.5">
      <c r="C98" s="127"/>
      <c r="F98" s="127"/>
    </row>
    <row r="99" spans="3:6" ht="13.5">
      <c r="C99" s="127"/>
      <c r="F99" s="127"/>
    </row>
    <row r="100" spans="3:6" ht="13.5">
      <c r="C100" s="127"/>
      <c r="F100" s="127"/>
    </row>
    <row r="101" spans="3:6" ht="13.5">
      <c r="C101" s="127"/>
      <c r="F101" s="127"/>
    </row>
    <row r="102" spans="3:6" ht="13.5">
      <c r="C102" s="127"/>
      <c r="F102" s="127"/>
    </row>
    <row r="103" spans="3:6" ht="13.5">
      <c r="C103" s="127"/>
      <c r="F103" s="127"/>
    </row>
    <row r="104" spans="3:6" ht="13.5">
      <c r="C104" s="127"/>
      <c r="F104" s="127"/>
    </row>
    <row r="105" spans="3:6" ht="13.5">
      <c r="C105" s="127"/>
      <c r="F105" s="127"/>
    </row>
    <row r="106" spans="3:6" ht="13.5">
      <c r="C106" s="127"/>
      <c r="F106" s="127"/>
    </row>
    <row r="107" spans="3:6" ht="13.5">
      <c r="C107" s="127"/>
      <c r="F107" s="127"/>
    </row>
    <row r="108" spans="3:6" ht="13.5">
      <c r="C108" s="127"/>
      <c r="F108" s="127"/>
    </row>
    <row r="109" spans="3:6" ht="13.5">
      <c r="C109" s="127"/>
      <c r="F109" s="127"/>
    </row>
    <row r="110" spans="3:6" ht="13.5">
      <c r="C110" s="127"/>
      <c r="F110" s="127"/>
    </row>
    <row r="111" spans="3:6" ht="13.5">
      <c r="C111" s="127"/>
      <c r="F111" s="127"/>
    </row>
    <row r="112" spans="3:6" ht="13.5">
      <c r="C112" s="127"/>
      <c r="F112" s="127"/>
    </row>
    <row r="113" spans="3:6" ht="13.5">
      <c r="C113" s="127"/>
      <c r="F113" s="127"/>
    </row>
    <row r="114" spans="3:6" ht="13.5">
      <c r="C114" s="127"/>
      <c r="F114" s="127"/>
    </row>
    <row r="115" spans="3:6" ht="13.5">
      <c r="C115" s="127"/>
      <c r="F115" s="127"/>
    </row>
    <row r="116" spans="3:6" ht="13.5">
      <c r="C116" s="127"/>
      <c r="F116" s="127"/>
    </row>
    <row r="117" spans="3:6" ht="13.5">
      <c r="C117" s="127"/>
      <c r="F117" s="127"/>
    </row>
    <row r="118" spans="3:6" ht="13.5">
      <c r="C118" s="127"/>
      <c r="F118" s="127"/>
    </row>
    <row r="119" spans="3:6" ht="13.5">
      <c r="C119" s="127"/>
      <c r="F119" s="127"/>
    </row>
    <row r="120" spans="3:6" ht="13.5">
      <c r="C120" s="127"/>
      <c r="F120" s="127"/>
    </row>
    <row r="121" spans="3:6" ht="13.5">
      <c r="C121" s="127"/>
      <c r="F121" s="127"/>
    </row>
    <row r="122" spans="3:6" ht="13.5">
      <c r="C122" s="127"/>
      <c r="F122" s="127"/>
    </row>
    <row r="123" spans="3:6" ht="13.5">
      <c r="C123" s="127"/>
      <c r="F123" s="127"/>
    </row>
    <row r="124" spans="3:6" ht="13.5">
      <c r="C124" s="127"/>
      <c r="F124" s="127"/>
    </row>
    <row r="125" spans="3:6" ht="13.5">
      <c r="C125" s="127"/>
      <c r="F125" s="127"/>
    </row>
    <row r="126" spans="3:6" ht="13.5">
      <c r="C126" s="127"/>
      <c r="F126" s="127"/>
    </row>
    <row r="127" spans="3:6" ht="13.5">
      <c r="C127" s="127"/>
      <c r="F127" s="127"/>
    </row>
    <row r="128" spans="3:6" ht="13.5">
      <c r="C128" s="127"/>
      <c r="F128" s="127"/>
    </row>
    <row r="129" spans="3:6" ht="13.5">
      <c r="C129" s="127"/>
      <c r="F129" s="127"/>
    </row>
    <row r="130" spans="3:6" ht="13.5">
      <c r="C130" s="127"/>
      <c r="F130" s="127"/>
    </row>
    <row r="131" spans="3:6" ht="13.5">
      <c r="C131" s="127"/>
      <c r="F131" s="127"/>
    </row>
    <row r="132" spans="3:6" ht="13.5">
      <c r="C132" s="127"/>
      <c r="F132" s="127"/>
    </row>
    <row r="133" spans="3:6" ht="13.5">
      <c r="C133" s="127"/>
      <c r="F133" s="127"/>
    </row>
    <row r="134" spans="3:6" ht="13.5">
      <c r="C134" s="127"/>
      <c r="F134" s="127"/>
    </row>
    <row r="135" spans="3:6" ht="13.5">
      <c r="C135" s="127"/>
      <c r="F135" s="127"/>
    </row>
    <row r="136" spans="3:6" ht="13.5">
      <c r="C136" s="127"/>
      <c r="F136" s="127"/>
    </row>
    <row r="137" spans="3:6" ht="13.5">
      <c r="C137" s="127"/>
      <c r="F137" s="127"/>
    </row>
    <row r="138" spans="3:6" ht="13.5">
      <c r="C138" s="127"/>
      <c r="F138" s="127"/>
    </row>
    <row r="139" spans="3:6" ht="13.5">
      <c r="C139" s="127"/>
      <c r="F139" s="127"/>
    </row>
    <row r="140" spans="3:6" ht="13.5">
      <c r="C140" s="127"/>
      <c r="F140" s="127"/>
    </row>
    <row r="141" spans="3:6" ht="13.5">
      <c r="C141" s="127"/>
      <c r="F141" s="127"/>
    </row>
    <row r="142" spans="3:6" ht="13.5">
      <c r="C142" s="127"/>
      <c r="F142" s="127"/>
    </row>
    <row r="143" spans="3:6" ht="13.5">
      <c r="C143" s="127"/>
      <c r="F143" s="127"/>
    </row>
    <row r="144" spans="3:6" ht="13.5">
      <c r="C144" s="127"/>
      <c r="F144" s="127"/>
    </row>
    <row r="145" spans="3:6" ht="13.5">
      <c r="C145" s="127"/>
      <c r="F145" s="127"/>
    </row>
    <row r="146" spans="3:6" ht="13.5">
      <c r="C146" s="127"/>
      <c r="F146" s="127"/>
    </row>
    <row r="147" spans="3:6" ht="13.5">
      <c r="C147" s="127"/>
      <c r="F147" s="127"/>
    </row>
    <row r="148" spans="3:6" ht="13.5">
      <c r="C148" s="127"/>
      <c r="F148" s="127"/>
    </row>
    <row r="149" spans="3:6" ht="13.5">
      <c r="C149" s="127"/>
      <c r="F149" s="127"/>
    </row>
    <row r="150" spans="3:6" ht="13.5">
      <c r="C150" s="127"/>
      <c r="F150" s="127"/>
    </row>
    <row r="151" spans="3:6" ht="13.5">
      <c r="C151" s="127"/>
      <c r="F151" s="127"/>
    </row>
    <row r="152" spans="3:6" ht="13.5">
      <c r="C152" s="127"/>
      <c r="F152" s="127"/>
    </row>
    <row r="153" spans="3:6" ht="13.5">
      <c r="C153" s="127"/>
      <c r="F153" s="127"/>
    </row>
    <row r="154" spans="3:6" ht="13.5">
      <c r="C154" s="127"/>
      <c r="F154" s="127"/>
    </row>
    <row r="155" spans="3:6" ht="13.5">
      <c r="C155" s="127"/>
      <c r="F155" s="127"/>
    </row>
    <row r="156" spans="3:6" ht="13.5">
      <c r="C156" s="127"/>
      <c r="F156" s="127"/>
    </row>
    <row r="157" spans="3:6" ht="13.5">
      <c r="C157" s="127"/>
      <c r="F157" s="127"/>
    </row>
    <row r="158" spans="3:6" ht="13.5">
      <c r="C158" s="127"/>
      <c r="F158" s="127"/>
    </row>
    <row r="159" spans="3:6" ht="13.5">
      <c r="C159" s="127"/>
      <c r="F159" s="127"/>
    </row>
    <row r="160" spans="3:6" ht="13.5">
      <c r="C160" s="127"/>
      <c r="F160" s="127"/>
    </row>
    <row r="161" spans="3:6" ht="13.5">
      <c r="C161" s="127"/>
      <c r="F161" s="127"/>
    </row>
    <row r="162" spans="3:6" ht="13.5">
      <c r="C162" s="127"/>
      <c r="F162" s="127"/>
    </row>
    <row r="163" spans="3:6" ht="13.5">
      <c r="C163" s="127"/>
      <c r="F163" s="127"/>
    </row>
    <row r="164" spans="3:6" ht="13.5">
      <c r="C164" s="127"/>
      <c r="F164" s="127"/>
    </row>
    <row r="165" spans="3:6" ht="13.5">
      <c r="C165" s="127"/>
      <c r="F165" s="127"/>
    </row>
    <row r="166" spans="3:6" ht="13.5">
      <c r="C166" s="127"/>
      <c r="F166" s="127"/>
    </row>
    <row r="167" spans="3:6" ht="13.5">
      <c r="C167" s="127"/>
      <c r="F167" s="127"/>
    </row>
    <row r="168" spans="3:6" ht="13.5">
      <c r="C168" s="127"/>
      <c r="F168" s="127"/>
    </row>
    <row r="169" spans="3:6" ht="13.5">
      <c r="C169" s="127"/>
      <c r="F169" s="127"/>
    </row>
  </sheetData>
  <sheetProtection sheet="1" objects="1" scenarios="1"/>
  <printOptions/>
  <pageMargins left="0.75" right="0.75" top="1" bottom="1" header="0.512" footer="0.512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2:AE49"/>
  <sheetViews>
    <sheetView zoomScalePageLayoutView="0" workbookViewId="0" topLeftCell="A1">
      <selection activeCell="A1" sqref="A1"/>
    </sheetView>
  </sheetViews>
  <sheetFormatPr defaultColWidth="9.00390625" defaultRowHeight="13.5"/>
  <cols>
    <col min="4" max="4" width="21.00390625" style="0" customWidth="1"/>
  </cols>
  <sheetData>
    <row r="2" spans="4:31" ht="14.25">
      <c r="D2" s="96" t="s">
        <v>64</v>
      </c>
      <c r="E2" s="97"/>
      <c r="AA2" s="1"/>
      <c r="AB2" s="1"/>
      <c r="AC2" s="98" t="s">
        <v>65</v>
      </c>
      <c r="AD2" s="98" t="s">
        <v>66</v>
      </c>
      <c r="AE2" s="98" t="s">
        <v>67</v>
      </c>
    </row>
    <row r="3" spans="27:31" ht="14.25" thickBot="1">
      <c r="AA3" s="1"/>
      <c r="AB3" s="98" t="s">
        <v>68</v>
      </c>
      <c r="AC3" s="99">
        <f>TRUNC(MOD($D$7,23))</f>
        <v>1</v>
      </c>
      <c r="AD3" s="99">
        <f>TRUNC(MOD($D$7,28))</f>
        <v>17</v>
      </c>
      <c r="AE3" s="99">
        <f>TRUNC(MOD($D$7,33))</f>
        <v>16</v>
      </c>
    </row>
    <row r="4" spans="2:31" ht="16.5" customHeight="1" thickTop="1">
      <c r="B4" s="100" t="s">
        <v>69</v>
      </c>
      <c r="C4" s="101"/>
      <c r="D4" s="102" t="s">
        <v>91</v>
      </c>
      <c r="E4" s="103"/>
      <c r="G4" s="104" t="s">
        <v>70</v>
      </c>
      <c r="H4" s="105"/>
      <c r="AA4" s="106">
        <v>-15</v>
      </c>
      <c r="AB4" s="107">
        <f aca="true" t="shared" si="0" ref="AB4:AB49">$D$8+$AA4</f>
        <v>41223</v>
      </c>
      <c r="AC4" s="1">
        <f aca="true" t="shared" si="1" ref="AC4:AC49">SIN((($AA4+$AC$3)/23)*PI()*2)</f>
        <v>0.6310879443260528</v>
      </c>
      <c r="AD4" s="1">
        <f aca="true" t="shared" si="2" ref="AD4:AD49">SIN((($AA4+$AD$3)/28)*PI()*2)</f>
        <v>0.4338837391175581</v>
      </c>
      <c r="AE4" s="1">
        <f aca="true" t="shared" si="3" ref="AE4:AE49">SIN((($AA4+$AE$3)/33)*PI()*2)</f>
        <v>0.1892512443604102</v>
      </c>
    </row>
    <row r="5" spans="2:31" ht="16.5" customHeight="1">
      <c r="B5" s="108" t="s">
        <v>71</v>
      </c>
      <c r="C5" s="109" t="s">
        <v>72</v>
      </c>
      <c r="D5" s="110">
        <f>DATEVALUE($H$5&amp;$H$6&amp;"."&amp;$H$7&amp;"."&amp;$H$8)</f>
        <v>24953</v>
      </c>
      <c r="E5" s="103"/>
      <c r="G5" s="111" t="s">
        <v>73</v>
      </c>
      <c r="H5" s="112" t="s">
        <v>74</v>
      </c>
      <c r="AA5" s="1">
        <v>-14</v>
      </c>
      <c r="AB5" s="107">
        <f t="shared" si="0"/>
        <v>41224</v>
      </c>
      <c r="AC5" s="1">
        <f t="shared" si="1"/>
        <v>0.3984010898462412</v>
      </c>
      <c r="AD5" s="1">
        <f t="shared" si="2"/>
        <v>0.6234898018587335</v>
      </c>
      <c r="AE5" s="1">
        <f t="shared" si="3"/>
        <v>0.3716624556603275</v>
      </c>
    </row>
    <row r="6" spans="2:31" ht="16.5" customHeight="1">
      <c r="B6" s="113"/>
      <c r="C6" s="109" t="s">
        <v>75</v>
      </c>
      <c r="D6" s="114">
        <f>$D$5</f>
        <v>24953</v>
      </c>
      <c r="E6" s="103"/>
      <c r="G6" s="111" t="s">
        <v>76</v>
      </c>
      <c r="H6" s="112">
        <v>43</v>
      </c>
      <c r="AA6" s="106">
        <v>-13</v>
      </c>
      <c r="AB6" s="107">
        <f t="shared" si="0"/>
        <v>41225</v>
      </c>
      <c r="AC6" s="1">
        <f t="shared" si="1"/>
        <v>0.1361666490962464</v>
      </c>
      <c r="AD6" s="1">
        <f t="shared" si="2"/>
        <v>0.7818314824680298</v>
      </c>
      <c r="AE6" s="1">
        <f t="shared" si="3"/>
        <v>0.5406408174555976</v>
      </c>
    </row>
    <row r="7" spans="2:31" ht="16.5" customHeight="1">
      <c r="B7" s="115" t="s">
        <v>77</v>
      </c>
      <c r="C7" s="116"/>
      <c r="D7" s="117">
        <f ca="1">TRUNC(NOW()-$D$5)</f>
        <v>16285</v>
      </c>
      <c r="G7" s="111" t="s">
        <v>14</v>
      </c>
      <c r="H7" s="112">
        <v>4</v>
      </c>
      <c r="AA7" s="1">
        <v>-12</v>
      </c>
      <c r="AB7" s="107">
        <f t="shared" si="0"/>
        <v>41226</v>
      </c>
      <c r="AC7" s="1">
        <f t="shared" si="1"/>
        <v>-0.13616664909624665</v>
      </c>
      <c r="AD7" s="1">
        <f t="shared" si="2"/>
        <v>0.9009688679024191</v>
      </c>
      <c r="AE7" s="1">
        <f t="shared" si="3"/>
        <v>0.6900790114821119</v>
      </c>
    </row>
    <row r="8" spans="2:31" ht="15" thickBot="1">
      <c r="B8" s="118"/>
      <c r="C8" s="119"/>
      <c r="D8" s="120">
        <f ca="1">TODAY()</f>
        <v>41238</v>
      </c>
      <c r="G8" s="121" t="s">
        <v>13</v>
      </c>
      <c r="H8" s="122">
        <v>25</v>
      </c>
      <c r="AA8" s="106">
        <v>-11</v>
      </c>
      <c r="AB8" s="107">
        <f t="shared" si="0"/>
        <v>41227</v>
      </c>
      <c r="AC8" s="1">
        <f t="shared" si="1"/>
        <v>-0.3984010898462418</v>
      </c>
      <c r="AD8" s="1">
        <f t="shared" si="2"/>
        <v>0.9749279121818236</v>
      </c>
      <c r="AE8" s="1">
        <f t="shared" si="3"/>
        <v>0.8145759520503357</v>
      </c>
    </row>
    <row r="9" spans="27:31" ht="14.25" thickTop="1">
      <c r="AA9" s="1">
        <v>-10</v>
      </c>
      <c r="AB9" s="107">
        <f t="shared" si="0"/>
        <v>41228</v>
      </c>
      <c r="AC9" s="1">
        <f t="shared" si="1"/>
        <v>-0.6310879443260526</v>
      </c>
      <c r="AD9" s="1">
        <f t="shared" si="2"/>
        <v>1</v>
      </c>
      <c r="AE9" s="1">
        <f t="shared" si="3"/>
        <v>0.9096319953545183</v>
      </c>
    </row>
    <row r="10" spans="3:31" ht="13.5">
      <c r="C10" s="1" t="s">
        <v>78</v>
      </c>
      <c r="AA10" s="106">
        <v>-9</v>
      </c>
      <c r="AB10" s="107">
        <f t="shared" si="0"/>
        <v>41229</v>
      </c>
      <c r="AC10" s="1">
        <f t="shared" si="1"/>
        <v>-0.8169698930104421</v>
      </c>
      <c r="AD10" s="1">
        <f t="shared" si="2"/>
        <v>0.9749279121818236</v>
      </c>
      <c r="AE10" s="1">
        <f t="shared" si="3"/>
        <v>0.9718115683235417</v>
      </c>
    </row>
    <row r="11" spans="3:31" ht="13.5">
      <c r="C11" s="1" t="s">
        <v>79</v>
      </c>
      <c r="AA11" s="1">
        <v>-8</v>
      </c>
      <c r="AB11" s="107">
        <f t="shared" si="0"/>
        <v>41230</v>
      </c>
      <c r="AC11" s="1">
        <f t="shared" si="1"/>
        <v>-0.9422609221188205</v>
      </c>
      <c r="AD11" s="1">
        <f t="shared" si="2"/>
        <v>0.9009688679024191</v>
      </c>
      <c r="AE11" s="1">
        <f t="shared" si="3"/>
        <v>0.998867339183008</v>
      </c>
    </row>
    <row r="12" spans="3:31" ht="13.5">
      <c r="C12" s="1" t="s">
        <v>80</v>
      </c>
      <c r="AA12" s="106">
        <v>-7</v>
      </c>
      <c r="AB12" s="107">
        <f t="shared" si="0"/>
        <v>41231</v>
      </c>
      <c r="AC12" s="1">
        <f t="shared" si="1"/>
        <v>-0.9976687691905392</v>
      </c>
      <c r="AD12" s="1">
        <f t="shared" si="2"/>
        <v>0.7818314824680299</v>
      </c>
      <c r="AE12" s="1">
        <f t="shared" si="3"/>
        <v>0.9898214418809328</v>
      </c>
    </row>
    <row r="13" spans="27:31" ht="13.5">
      <c r="AA13" s="1">
        <v>-6</v>
      </c>
      <c r="AB13" s="107">
        <f t="shared" si="0"/>
        <v>41232</v>
      </c>
      <c r="AC13" s="1">
        <f t="shared" si="1"/>
        <v>-0.9790840876823228</v>
      </c>
      <c r="AD13" s="1">
        <f t="shared" si="2"/>
        <v>0.6234898018587336</v>
      </c>
      <c r="AE13" s="1">
        <f t="shared" si="3"/>
        <v>0.9450008187146685</v>
      </c>
    </row>
    <row r="14" spans="27:31" ht="13.5">
      <c r="AA14" s="106">
        <v>-5</v>
      </c>
      <c r="AB14" s="107">
        <f t="shared" si="0"/>
        <v>41233</v>
      </c>
      <c r="AC14" s="1">
        <f t="shared" si="1"/>
        <v>-0.8878852184023752</v>
      </c>
      <c r="AD14" s="1">
        <f t="shared" si="2"/>
        <v>0.43388373911755823</v>
      </c>
      <c r="AE14" s="1">
        <f t="shared" si="3"/>
        <v>0.8660254037844387</v>
      </c>
    </row>
    <row r="15" spans="27:31" ht="13.5">
      <c r="AA15" s="1">
        <v>-4</v>
      </c>
      <c r="AB15" s="107">
        <f t="shared" si="0"/>
        <v>41234</v>
      </c>
      <c r="AC15" s="1">
        <f t="shared" si="1"/>
        <v>-0.730835964278124</v>
      </c>
      <c r="AD15" s="1">
        <f t="shared" si="2"/>
        <v>0.2225209339563145</v>
      </c>
      <c r="AE15" s="1">
        <f t="shared" si="3"/>
        <v>0.7557495743542583</v>
      </c>
    </row>
    <row r="16" spans="27:31" ht="13.5">
      <c r="AA16" s="106">
        <v>-3</v>
      </c>
      <c r="AB16" s="107">
        <f t="shared" si="0"/>
        <v>41235</v>
      </c>
      <c r="AC16" s="1">
        <f t="shared" si="1"/>
        <v>-0.5195839500354336</v>
      </c>
      <c r="AD16" s="1">
        <f t="shared" si="2"/>
        <v>1.22514845490862E-16</v>
      </c>
      <c r="AE16" s="1">
        <f t="shared" si="3"/>
        <v>0.6181589862206055</v>
      </c>
    </row>
    <row r="17" spans="27:31" ht="13.5">
      <c r="AA17" s="1">
        <v>-2</v>
      </c>
      <c r="AB17" s="107">
        <f t="shared" si="0"/>
        <v>41236</v>
      </c>
      <c r="AC17" s="1">
        <f t="shared" si="1"/>
        <v>-0.2697967711570243</v>
      </c>
      <c r="AD17" s="1">
        <f t="shared" si="2"/>
        <v>-0.22252093395631428</v>
      </c>
      <c r="AE17" s="1">
        <f t="shared" si="3"/>
        <v>0.4582265217274105</v>
      </c>
    </row>
    <row r="18" spans="27:31" ht="13.5">
      <c r="AA18" s="106">
        <v>-1</v>
      </c>
      <c r="AB18" s="107">
        <f t="shared" si="0"/>
        <v>41237</v>
      </c>
      <c r="AC18" s="1">
        <f t="shared" si="1"/>
        <v>0</v>
      </c>
      <c r="AD18" s="1">
        <f t="shared" si="2"/>
        <v>-0.433883739117558</v>
      </c>
      <c r="AE18" s="1">
        <f t="shared" si="3"/>
        <v>0.28173255684143006</v>
      </c>
    </row>
    <row r="19" spans="27:31" ht="13.5">
      <c r="AA19" s="1">
        <v>0</v>
      </c>
      <c r="AB19" s="107">
        <f t="shared" si="0"/>
        <v>41238</v>
      </c>
      <c r="AC19" s="1">
        <f t="shared" si="1"/>
        <v>0.2697967711570243</v>
      </c>
      <c r="AD19" s="1">
        <f t="shared" si="2"/>
        <v>-0.623489801858733</v>
      </c>
      <c r="AE19" s="1">
        <f t="shared" si="3"/>
        <v>0.09505604330418288</v>
      </c>
    </row>
    <row r="20" spans="27:31" ht="13.5">
      <c r="AA20" s="106">
        <v>1</v>
      </c>
      <c r="AB20" s="107">
        <f t="shared" si="0"/>
        <v>41239</v>
      </c>
      <c r="AC20" s="1">
        <f t="shared" si="1"/>
        <v>0.5195839500354336</v>
      </c>
      <c r="AD20" s="1">
        <f t="shared" si="2"/>
        <v>-0.7818314824680297</v>
      </c>
      <c r="AE20" s="1">
        <f t="shared" si="3"/>
        <v>-0.09505604330418263</v>
      </c>
    </row>
    <row r="21" spans="27:31" ht="13.5">
      <c r="AA21" s="1">
        <v>2</v>
      </c>
      <c r="AB21" s="107">
        <f t="shared" si="0"/>
        <v>41240</v>
      </c>
      <c r="AC21" s="1">
        <f t="shared" si="1"/>
        <v>0.730835964278124</v>
      </c>
      <c r="AD21" s="1">
        <f t="shared" si="2"/>
        <v>-0.900968867902419</v>
      </c>
      <c r="AE21" s="1">
        <f t="shared" si="3"/>
        <v>-0.2817325568414294</v>
      </c>
    </row>
    <row r="22" spans="27:31" ht="13.5">
      <c r="AA22" s="106">
        <v>3</v>
      </c>
      <c r="AB22" s="107">
        <f t="shared" si="0"/>
        <v>41241</v>
      </c>
      <c r="AC22" s="1">
        <f t="shared" si="1"/>
        <v>0.8878852184023752</v>
      </c>
      <c r="AD22" s="1">
        <f t="shared" si="2"/>
        <v>-0.9749279121818236</v>
      </c>
      <c r="AE22" s="1">
        <f t="shared" si="3"/>
        <v>-0.4582265217274107</v>
      </c>
    </row>
    <row r="23" spans="27:31" ht="13.5">
      <c r="AA23" s="1">
        <v>4</v>
      </c>
      <c r="AB23" s="107">
        <f t="shared" si="0"/>
        <v>41242</v>
      </c>
      <c r="AC23" s="1">
        <f t="shared" si="1"/>
        <v>0.9790840876823228</v>
      </c>
      <c r="AD23" s="1">
        <f t="shared" si="2"/>
        <v>-1</v>
      </c>
      <c r="AE23" s="1">
        <f t="shared" si="3"/>
        <v>-0.6181589862206053</v>
      </c>
    </row>
    <row r="24" spans="27:31" ht="13.5">
      <c r="AA24" s="106">
        <v>5</v>
      </c>
      <c r="AB24" s="107">
        <f t="shared" si="0"/>
        <v>41243</v>
      </c>
      <c r="AC24" s="1">
        <f t="shared" si="1"/>
        <v>0.9976687691905392</v>
      </c>
      <c r="AD24" s="1">
        <f t="shared" si="2"/>
        <v>-0.9749279121818236</v>
      </c>
      <c r="AE24" s="1">
        <f t="shared" si="3"/>
        <v>-0.7557495743542582</v>
      </c>
    </row>
    <row r="25" spans="27:31" ht="13.5">
      <c r="AA25" s="1">
        <v>6</v>
      </c>
      <c r="AB25" s="107">
        <f t="shared" si="0"/>
        <v>41244</v>
      </c>
      <c r="AC25" s="1">
        <f t="shared" si="1"/>
        <v>0.9422609221188205</v>
      </c>
      <c r="AD25" s="1">
        <f t="shared" si="2"/>
        <v>-0.9009688679024193</v>
      </c>
      <c r="AE25" s="1">
        <f t="shared" si="3"/>
        <v>-0.8660254037844384</v>
      </c>
    </row>
    <row r="26" spans="27:31" ht="13.5">
      <c r="AA26" s="106">
        <v>7</v>
      </c>
      <c r="AB26" s="107">
        <f t="shared" si="0"/>
        <v>41245</v>
      </c>
      <c r="AC26" s="1">
        <f t="shared" si="1"/>
        <v>0.8169698930104421</v>
      </c>
      <c r="AD26" s="1">
        <f t="shared" si="2"/>
        <v>-0.7818314824680299</v>
      </c>
      <c r="AE26" s="1">
        <f t="shared" si="3"/>
        <v>-0.9450008187146683</v>
      </c>
    </row>
    <row r="27" spans="27:31" ht="13.5">
      <c r="AA27" s="1">
        <v>8</v>
      </c>
      <c r="AB27" s="107">
        <f t="shared" si="0"/>
        <v>41246</v>
      </c>
      <c r="AC27" s="1">
        <f t="shared" si="1"/>
        <v>0.6310879443260526</v>
      </c>
      <c r="AD27" s="1">
        <f t="shared" si="2"/>
        <v>-0.6234898018587337</v>
      </c>
      <c r="AE27" s="1">
        <f t="shared" si="3"/>
        <v>-0.9898214418809327</v>
      </c>
    </row>
    <row r="28" spans="27:31" ht="13.5">
      <c r="AA28" s="106">
        <v>9</v>
      </c>
      <c r="AB28" s="107">
        <f t="shared" si="0"/>
        <v>41247</v>
      </c>
      <c r="AC28" s="1">
        <f t="shared" si="1"/>
        <v>0.3984010898462418</v>
      </c>
      <c r="AD28" s="1">
        <f t="shared" si="2"/>
        <v>-0.43388373911755834</v>
      </c>
      <c r="AE28" s="1">
        <f t="shared" si="3"/>
        <v>-0.998867339183008</v>
      </c>
    </row>
    <row r="29" spans="27:31" ht="13.5">
      <c r="AA29" s="1">
        <v>10</v>
      </c>
      <c r="AB29" s="107">
        <f t="shared" si="0"/>
        <v>41248</v>
      </c>
      <c r="AC29" s="1">
        <f t="shared" si="1"/>
        <v>0.13616664909624665</v>
      </c>
      <c r="AD29" s="1">
        <f t="shared" si="2"/>
        <v>-0.22252093395631464</v>
      </c>
      <c r="AE29" s="1">
        <f t="shared" si="3"/>
        <v>-0.9718115683235419</v>
      </c>
    </row>
    <row r="30" spans="27:31" ht="13.5">
      <c r="AA30" s="106">
        <v>11</v>
      </c>
      <c r="AB30" s="107">
        <f t="shared" si="0"/>
        <v>41249</v>
      </c>
      <c r="AC30" s="1">
        <f t="shared" si="1"/>
        <v>-0.1361666490962464</v>
      </c>
      <c r="AD30" s="1">
        <f t="shared" si="2"/>
        <v>-2.45029690981724E-16</v>
      </c>
      <c r="AE30" s="1">
        <f t="shared" si="3"/>
        <v>-0.9096319953545182</v>
      </c>
    </row>
    <row r="31" spans="27:31" ht="13.5">
      <c r="AA31" s="1">
        <v>12</v>
      </c>
      <c r="AB31" s="107">
        <f t="shared" si="0"/>
        <v>41250</v>
      </c>
      <c r="AC31" s="1">
        <f t="shared" si="1"/>
        <v>-0.3984010898462412</v>
      </c>
      <c r="AD31" s="1">
        <f t="shared" si="2"/>
        <v>0.22252093395631503</v>
      </c>
      <c r="AE31" s="1">
        <f t="shared" si="3"/>
        <v>-0.8145759520503358</v>
      </c>
    </row>
    <row r="32" spans="27:31" ht="13.5">
      <c r="AA32" s="106">
        <v>13</v>
      </c>
      <c r="AB32" s="107">
        <f t="shared" si="0"/>
        <v>41251</v>
      </c>
      <c r="AC32" s="1">
        <f t="shared" si="1"/>
        <v>-0.6310879443260528</v>
      </c>
      <c r="AD32" s="1">
        <f t="shared" si="2"/>
        <v>0.4338837391175579</v>
      </c>
      <c r="AE32" s="1">
        <f t="shared" si="3"/>
        <v>-0.690079011482112</v>
      </c>
    </row>
    <row r="33" spans="27:31" ht="13.5">
      <c r="AA33" s="1">
        <v>14</v>
      </c>
      <c r="AB33" s="107">
        <f t="shared" si="0"/>
        <v>41252</v>
      </c>
      <c r="AC33" s="1">
        <f t="shared" si="1"/>
        <v>-0.816969893010442</v>
      </c>
      <c r="AD33" s="1">
        <f t="shared" si="2"/>
        <v>0.6234898018587334</v>
      </c>
      <c r="AE33" s="1">
        <f t="shared" si="3"/>
        <v>-0.5406408174555982</v>
      </c>
    </row>
    <row r="34" spans="27:31" ht="13.5">
      <c r="AA34" s="106">
        <v>15</v>
      </c>
      <c r="AB34" s="107">
        <f t="shared" si="0"/>
        <v>41253</v>
      </c>
      <c r="AC34" s="1">
        <f t="shared" si="1"/>
        <v>-0.9422609221188204</v>
      </c>
      <c r="AD34" s="1">
        <f t="shared" si="2"/>
        <v>0.7818314824680296</v>
      </c>
      <c r="AE34" s="1">
        <f t="shared" si="3"/>
        <v>-0.37166245566032724</v>
      </c>
    </row>
    <row r="35" spans="27:31" ht="13.5">
      <c r="AA35" s="1">
        <v>16</v>
      </c>
      <c r="AB35" s="107">
        <f t="shared" si="0"/>
        <v>41254</v>
      </c>
      <c r="AC35" s="1">
        <f t="shared" si="1"/>
        <v>-0.9976687691905392</v>
      </c>
      <c r="AD35" s="1">
        <f t="shared" si="2"/>
        <v>0.900968867902419</v>
      </c>
      <c r="AE35" s="1">
        <f t="shared" si="3"/>
        <v>-0.18925124436041063</v>
      </c>
    </row>
    <row r="36" spans="27:31" ht="13.5">
      <c r="AA36" s="106">
        <v>17</v>
      </c>
      <c r="AB36" s="107">
        <f t="shared" si="0"/>
        <v>41255</v>
      </c>
      <c r="AC36" s="1">
        <f t="shared" si="1"/>
        <v>-0.9790840876823228</v>
      </c>
      <c r="AD36" s="1">
        <f t="shared" si="2"/>
        <v>0.9749279121818234</v>
      </c>
      <c r="AE36" s="1">
        <f t="shared" si="3"/>
        <v>-2.45029690981724E-16</v>
      </c>
    </row>
    <row r="37" spans="27:31" ht="13.5">
      <c r="AA37" s="1">
        <v>18</v>
      </c>
      <c r="AB37" s="107">
        <f t="shared" si="0"/>
        <v>41256</v>
      </c>
      <c r="AC37" s="1">
        <f t="shared" si="1"/>
        <v>-0.8878852184023751</v>
      </c>
      <c r="AD37" s="1">
        <f t="shared" si="2"/>
        <v>1</v>
      </c>
      <c r="AE37" s="1">
        <f t="shared" si="3"/>
        <v>0.18925124436041013</v>
      </c>
    </row>
    <row r="38" spans="27:31" ht="13.5">
      <c r="AA38" s="106">
        <v>19</v>
      </c>
      <c r="AB38" s="107">
        <f t="shared" si="0"/>
        <v>41257</v>
      </c>
      <c r="AC38" s="1">
        <f t="shared" si="1"/>
        <v>-0.7308359642781246</v>
      </c>
      <c r="AD38" s="1">
        <f t="shared" si="2"/>
        <v>0.9749279121818237</v>
      </c>
      <c r="AE38" s="1">
        <f t="shared" si="3"/>
        <v>0.3716624556603268</v>
      </c>
    </row>
    <row r="39" spans="27:31" ht="13.5">
      <c r="AA39" s="1">
        <v>20</v>
      </c>
      <c r="AB39" s="107">
        <f t="shared" si="0"/>
        <v>41258</v>
      </c>
      <c r="AC39" s="1">
        <f t="shared" si="1"/>
        <v>-0.5195839500354343</v>
      </c>
      <c r="AD39" s="1">
        <f t="shared" si="2"/>
        <v>0.9009688679024193</v>
      </c>
      <c r="AE39" s="1">
        <f t="shared" si="3"/>
        <v>0.5406408174555971</v>
      </c>
    </row>
    <row r="40" spans="27:31" ht="13.5">
      <c r="AA40" s="106">
        <v>21</v>
      </c>
      <c r="AB40" s="107">
        <f t="shared" si="0"/>
        <v>41259</v>
      </c>
      <c r="AC40" s="1">
        <f t="shared" si="1"/>
        <v>-0.2697967711570244</v>
      </c>
      <c r="AD40" s="1">
        <f t="shared" si="2"/>
        <v>0.78183148246803</v>
      </c>
      <c r="AE40" s="1">
        <f t="shared" si="3"/>
        <v>0.690079011482111</v>
      </c>
    </row>
    <row r="41" spans="27:31" ht="13.5">
      <c r="AA41" s="1">
        <v>22</v>
      </c>
      <c r="AB41" s="107">
        <f t="shared" si="0"/>
        <v>41260</v>
      </c>
      <c r="AC41" s="1">
        <f t="shared" si="1"/>
        <v>-2.45029690981724E-16</v>
      </c>
      <c r="AD41" s="1">
        <f t="shared" si="2"/>
        <v>0.6234898018587338</v>
      </c>
      <c r="AE41" s="1">
        <f t="shared" si="3"/>
        <v>0.8145759520503361</v>
      </c>
    </row>
    <row r="42" spans="27:31" ht="13.5">
      <c r="AA42" s="106">
        <v>23</v>
      </c>
      <c r="AB42" s="107">
        <f t="shared" si="0"/>
        <v>41261</v>
      </c>
      <c r="AC42" s="1">
        <f t="shared" si="1"/>
        <v>0.26979677115702394</v>
      </c>
      <c r="AD42" s="1">
        <f t="shared" si="2"/>
        <v>0.43388373911755845</v>
      </c>
      <c r="AE42" s="1">
        <f t="shared" si="3"/>
        <v>0.9096319953545183</v>
      </c>
    </row>
    <row r="43" spans="27:31" ht="13.5">
      <c r="AA43" s="1">
        <v>24</v>
      </c>
      <c r="AB43" s="107">
        <f t="shared" si="0"/>
        <v>41262</v>
      </c>
      <c r="AC43" s="1">
        <f t="shared" si="1"/>
        <v>0.5195839500354331</v>
      </c>
      <c r="AD43" s="1">
        <f t="shared" si="2"/>
        <v>0.22252093395631475</v>
      </c>
      <c r="AE43" s="1">
        <f t="shared" si="3"/>
        <v>0.9718115683235418</v>
      </c>
    </row>
    <row r="44" spans="27:31" ht="13.5">
      <c r="AA44" s="106">
        <v>25</v>
      </c>
      <c r="AB44" s="107">
        <f t="shared" si="0"/>
        <v>41263</v>
      </c>
      <c r="AC44" s="1">
        <f t="shared" si="1"/>
        <v>0.7308359642781237</v>
      </c>
      <c r="AD44" s="1">
        <f t="shared" si="2"/>
        <v>3.67544536472586E-16</v>
      </c>
      <c r="AE44" s="1">
        <f t="shared" si="3"/>
        <v>0.998867339183008</v>
      </c>
    </row>
    <row r="45" spans="27:31" ht="13.5">
      <c r="AA45" s="1">
        <v>26</v>
      </c>
      <c r="AB45" s="107">
        <f t="shared" si="0"/>
        <v>41264</v>
      </c>
      <c r="AC45" s="1">
        <f t="shared" si="1"/>
        <v>0.8878852184023753</v>
      </c>
      <c r="AD45" s="1">
        <f t="shared" si="2"/>
        <v>-0.22252093395631403</v>
      </c>
      <c r="AE45" s="1">
        <f t="shared" si="3"/>
        <v>0.9898214418809328</v>
      </c>
    </row>
    <row r="46" spans="27:31" ht="13.5">
      <c r="AA46" s="106">
        <v>27</v>
      </c>
      <c r="AB46" s="107">
        <f t="shared" si="0"/>
        <v>41265</v>
      </c>
      <c r="AC46" s="1">
        <f t="shared" si="1"/>
        <v>0.9790840876823229</v>
      </c>
      <c r="AD46" s="1">
        <f t="shared" si="2"/>
        <v>-0.4338837391175578</v>
      </c>
      <c r="AE46" s="1">
        <f t="shared" si="3"/>
        <v>0.9450008187146686</v>
      </c>
    </row>
    <row r="47" spans="27:31" ht="13.5">
      <c r="AA47" s="1">
        <v>28</v>
      </c>
      <c r="AB47" s="107">
        <f t="shared" si="0"/>
        <v>41266</v>
      </c>
      <c r="AC47" s="1">
        <f t="shared" si="1"/>
        <v>0.9976687691905393</v>
      </c>
      <c r="AD47" s="1">
        <f t="shared" si="2"/>
        <v>-0.6234898018587333</v>
      </c>
      <c r="AE47" s="1">
        <f t="shared" si="3"/>
        <v>0.8660254037844392</v>
      </c>
    </row>
    <row r="48" spans="27:31" ht="13.5">
      <c r="AA48" s="106">
        <v>29</v>
      </c>
      <c r="AB48" s="107">
        <f t="shared" si="0"/>
        <v>41267</v>
      </c>
      <c r="AC48" s="1">
        <f t="shared" si="1"/>
        <v>0.9422609221188206</v>
      </c>
      <c r="AD48" s="1">
        <f t="shared" si="2"/>
        <v>-0.7818314824680296</v>
      </c>
      <c r="AE48" s="1">
        <f t="shared" si="3"/>
        <v>0.7557495743542594</v>
      </c>
    </row>
    <row r="49" spans="27:31" ht="13.5">
      <c r="AA49" s="1">
        <v>30</v>
      </c>
      <c r="AB49" s="107">
        <f t="shared" si="0"/>
        <v>41268</v>
      </c>
      <c r="AC49" s="1">
        <f t="shared" si="1"/>
        <v>0.8169698930104428</v>
      </c>
      <c r="AD49" s="1">
        <f t="shared" si="2"/>
        <v>-0.9009688679024189</v>
      </c>
      <c r="AE49" s="1">
        <f t="shared" si="3"/>
        <v>0.6181589862206056</v>
      </c>
    </row>
  </sheetData>
  <sheetProtection password="B7DC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8" width="12.625" style="0" customWidth="1"/>
  </cols>
  <sheetData>
    <row r="1" spans="1:8" ht="9.75" customHeight="1">
      <c r="A1" s="53"/>
      <c r="B1" s="53"/>
      <c r="C1" s="53"/>
      <c r="D1" s="53"/>
      <c r="E1" s="53"/>
      <c r="F1" s="53"/>
      <c r="G1" s="53"/>
      <c r="H1" s="53"/>
    </row>
    <row r="2" spans="1:8" ht="18.75">
      <c r="A2" s="53"/>
      <c r="B2" s="53"/>
      <c r="C2" s="53"/>
      <c r="D2" s="54" t="s">
        <v>63</v>
      </c>
      <c r="E2" s="95"/>
      <c r="F2" s="55"/>
      <c r="G2" s="53"/>
      <c r="H2" s="53"/>
    </row>
    <row r="3" spans="1:8" ht="13.5">
      <c r="A3" s="53"/>
      <c r="B3" s="53"/>
      <c r="C3" s="53"/>
      <c r="D3" s="53"/>
      <c r="E3" s="53"/>
      <c r="F3" s="53"/>
      <c r="G3" s="53"/>
      <c r="H3" s="53"/>
    </row>
    <row r="4" spans="1:8" ht="17.25">
      <c r="A4" s="53"/>
      <c r="B4" s="93">
        <f ca="1">YEAR(TODAY())</f>
        <v>2012</v>
      </c>
      <c r="C4" s="93" t="str">
        <f>TEXT($B$4-1988,"年　(平成##年)")</f>
        <v>年 (平成24年)</v>
      </c>
      <c r="E4" s="94">
        <f ca="1">MONTH(TODAY())</f>
        <v>11</v>
      </c>
      <c r="F4" s="93" t="s">
        <v>12</v>
      </c>
      <c r="G4" s="56"/>
      <c r="H4" s="56"/>
    </row>
    <row r="5" spans="1:8" ht="15" thickBot="1">
      <c r="A5" s="53"/>
      <c r="B5" s="56"/>
      <c r="C5" s="56"/>
      <c r="D5" s="56"/>
      <c r="E5" s="56"/>
      <c r="F5" s="56"/>
      <c r="G5" s="56"/>
      <c r="H5" s="56"/>
    </row>
    <row r="6" spans="1:8" ht="15" thickTop="1">
      <c r="A6" s="53"/>
      <c r="B6" s="57" t="s">
        <v>13</v>
      </c>
      <c r="C6" s="58" t="s">
        <v>14</v>
      </c>
      <c r="D6" s="58" t="s">
        <v>15</v>
      </c>
      <c r="E6" s="58" t="s">
        <v>16</v>
      </c>
      <c r="F6" s="58" t="s">
        <v>17</v>
      </c>
      <c r="G6" s="58" t="s">
        <v>18</v>
      </c>
      <c r="H6" s="59" t="s">
        <v>19</v>
      </c>
    </row>
    <row r="7" spans="1:8" ht="15" thickBot="1">
      <c r="A7" s="53"/>
      <c r="B7" s="60" t="s">
        <v>20</v>
      </c>
      <c r="C7" s="61" t="s">
        <v>21</v>
      </c>
      <c r="D7" s="61" t="s">
        <v>22</v>
      </c>
      <c r="E7" s="61" t="s">
        <v>23</v>
      </c>
      <c r="F7" s="61" t="s">
        <v>24</v>
      </c>
      <c r="G7" s="61" t="s">
        <v>25</v>
      </c>
      <c r="H7" s="62" t="s">
        <v>26</v>
      </c>
    </row>
    <row r="8" spans="1:8" ht="14.25" thickTop="1">
      <c r="A8" s="53"/>
      <c r="B8" s="19">
        <f>IF(ISERROR(VLOOKUP(IF($E$4&lt;10,"0","")&amp;FIXED($E$4,0)&amp;IF(B9&lt;10,"/0","/")&amp;FIXED(B9,0),'祝日表'!$C$4:$D$21,2,FALSE)),"",VLOOKUP(IF($E$4&lt;10,"0","")&amp;FIXED($E$4,0)&amp;IF(B9&lt;10,"/0","/")&amp;FIXED(B9,0),'祝日表'!$C$4:$D$21,2))</f>
      </c>
      <c r="C8" s="20">
        <f>IF(ISERROR(VLOOKUP(IF($E$4&lt;10,"0","")&amp;FIXED($E$4,0)&amp;IF(C9&lt;10,"/0","/")&amp;FIXED(C9,0),'祝日表'!$C$4:$D$21,2,FALSE)),"",VLOOKUP(IF($E$4&lt;10,"0","")&amp;FIXED($E$4,0)&amp;IF(C9&lt;10,"/0","/")&amp;FIXED(C9,0),'祝日表'!$C$4:$D$21,2))</f>
      </c>
      <c r="D8" s="20">
        <f>IF(ISERROR(VLOOKUP(IF($E$4&lt;10,"0","")&amp;FIXED($E$4,0)&amp;IF(D9&lt;10,"/0","/")&amp;FIXED(D9,0),'祝日表'!$C$4:$D$21,2,FALSE)),"",VLOOKUP(IF($E$4&lt;10,"0","")&amp;FIXED($E$4,0)&amp;IF(D9&lt;10,"/0","/")&amp;FIXED(D9,0),'祝日表'!$C$4:$D$21,2))</f>
      </c>
      <c r="E8" s="20">
        <f>IF(ISERROR(VLOOKUP(IF($E$4&lt;10,"0","")&amp;FIXED($E$4,0)&amp;IF(E9&lt;10,"/0","/")&amp;FIXED(E9,0),'祝日表'!$C$4:$D$21,2,FALSE)),"",VLOOKUP(IF($E$4&lt;10,"0","")&amp;FIXED($E$4,0)&amp;IF(E9&lt;10,"/0","/")&amp;FIXED(E9,0),'祝日表'!$C$4:$D$21,2))</f>
      </c>
      <c r="F8" s="20">
        <f>IF(ISERROR(VLOOKUP(IF($E$4&lt;10,"0","")&amp;FIXED($E$4,0)&amp;IF(F9&lt;10,"/0","/")&amp;FIXED(F9,0),'祝日表'!$C$4:$D$21,2,FALSE)),"",VLOOKUP(IF($E$4&lt;10,"0","")&amp;FIXED($E$4,0)&amp;IF(F9&lt;10,"/0","/")&amp;FIXED(F9,0),'祝日表'!$C$4:$D$21,2))</f>
      </c>
      <c r="G8" s="20">
        <f>IF(ISERROR(VLOOKUP(IF($E$4&lt;10,"0","")&amp;FIXED($E$4,0)&amp;IF(G9&lt;10,"/0","/")&amp;FIXED(G9,0),'祝日表'!$C$4:$D$21,2,FALSE)),"",VLOOKUP(IF($E$4&lt;10,"0","")&amp;FIXED($E$4,0)&amp;IF(G9&lt;10,"/0","/")&amp;FIXED(G9,0),'祝日表'!$C$4:$D$21,2))</f>
      </c>
      <c r="H8" s="21" t="str">
        <f>IF(ISERROR(VLOOKUP(IF($E$4&lt;10,"0","")&amp;FIXED($E$4,0)&amp;IF(H9&lt;10,"/0","/")&amp;FIXED(H9,0),'祝日表'!$C$4:$D$21,2,FALSE)),"",VLOOKUP(IF($E$4&lt;10,"0","")&amp;FIXED($E$4,0)&amp;IF(H9&lt;10,"/0","/")&amp;FIXED(H9,0),'祝日表'!$C$4:$D$21,2))</f>
        <v>文化の日</v>
      </c>
    </row>
    <row r="9" spans="1:8" ht="14.25">
      <c r="A9" s="63">
        <f>DATE($B$4,$E$4,1)</f>
        <v>41214</v>
      </c>
      <c r="B9" s="64">
        <f>IF(WEEKDAY($A$9)=1,1,"")</f>
      </c>
      <c r="C9" s="65">
        <f>IF(WEEKDAY($A$9)=2,1,IF(WEEKDAY($A$9)&lt;2,B9+1,""))</f>
      </c>
      <c r="D9" s="66">
        <f>IF(WEEKDAY($A$9)=3,1,IF(WEEKDAY($A$9)&lt;3,C9+1,""))</f>
      </c>
      <c r="E9" s="66">
        <f>IF(WEEKDAY($A$9)=4,1,IF(WEEKDAY($A$9)&lt;4,D9+1,""))</f>
      </c>
      <c r="F9" s="66">
        <f>IF(WEEKDAY($A$9)=5,1,IF(WEEKDAY($A$9)&lt;5,E9+1,""))</f>
        <v>1</v>
      </c>
      <c r="G9" s="66">
        <f>IF(WEEKDAY($A$9)=6,1,IF(WEEKDAY($A$9)&lt;6,F9+1,""))</f>
        <v>2</v>
      </c>
      <c r="H9" s="67">
        <f>IF(WEEKDAY($A$9)=7,1,IF(WEEKDAY($A$9)&lt;7,G9+1,""))</f>
        <v>3</v>
      </c>
    </row>
    <row r="10" spans="1:8" ht="14.25">
      <c r="A10" s="22"/>
      <c r="B10" s="68"/>
      <c r="C10" s="69"/>
      <c r="D10" s="70"/>
      <c r="E10" s="70"/>
      <c r="F10" s="70"/>
      <c r="G10" s="70"/>
      <c r="H10" s="71"/>
    </row>
    <row r="11" spans="1:8" ht="14.25">
      <c r="A11" s="22"/>
      <c r="B11" s="72"/>
      <c r="C11" s="73"/>
      <c r="D11" s="74"/>
      <c r="E11" s="74"/>
      <c r="F11" s="74"/>
      <c r="G11" s="74"/>
      <c r="H11" s="75"/>
    </row>
    <row r="12" spans="1:8" ht="14.25">
      <c r="A12" s="22"/>
      <c r="B12" s="72"/>
      <c r="C12" s="73"/>
      <c r="D12" s="74"/>
      <c r="E12" s="74"/>
      <c r="F12" s="74"/>
      <c r="G12" s="74"/>
      <c r="H12" s="75"/>
    </row>
    <row r="13" spans="1:8" ht="14.25" customHeight="1">
      <c r="A13" s="22"/>
      <c r="B13" s="72"/>
      <c r="C13" s="73"/>
      <c r="D13" s="74"/>
      <c r="E13" s="74"/>
      <c r="F13" s="74"/>
      <c r="G13" s="74"/>
      <c r="H13" s="75"/>
    </row>
    <row r="14" spans="1:8" ht="14.25" customHeight="1">
      <c r="A14" s="22"/>
      <c r="B14" s="25"/>
      <c r="C14" s="26"/>
      <c r="D14" s="27"/>
      <c r="E14" s="27"/>
      <c r="F14" s="27"/>
      <c r="G14" s="27"/>
      <c r="H14" s="28"/>
    </row>
    <row r="15" spans="2:8" ht="13.5">
      <c r="B15" s="19">
        <f>IF(ISERROR(VLOOKUP(IF($E$4&lt;10,"0","")&amp;FIXED($E$4,0)&amp;IF(B16&lt;10,"/0","/")&amp;FIXED(B16,0),'祝日表'!$C$4:$D$21,2,FALSE)),"",VLOOKUP(IF($E$4&lt;10,"0","")&amp;FIXED($E$4,0)&amp;IF(B16&lt;10,"/0","/")&amp;FIXED(B16,0),'祝日表'!$C$4:$D$21,2))</f>
      </c>
      <c r="C15" s="20">
        <f>IF(ISERROR(VLOOKUP(IF($E$4&lt;10,"0","")&amp;FIXED($E$4,0)&amp;IF(C16&lt;10,"/0","/")&amp;FIXED(C16,0),'祝日表'!$C$4:$D$21,2,FALSE)),"",VLOOKUP(IF($E$4&lt;10,"0","")&amp;FIXED($E$4,0)&amp;IF(C16&lt;10,"/0","/")&amp;FIXED(C16,0),'祝日表'!$C$4:$D$21,2))</f>
      </c>
      <c r="D15" s="20">
        <f>IF(ISERROR(VLOOKUP(IF($E$4&lt;10,"0","")&amp;FIXED($E$4,0)&amp;IF(D16&lt;10,"/0","/")&amp;FIXED(D16,0),'祝日表'!$C$4:$D$21,2,FALSE)),"",VLOOKUP(IF($E$4&lt;10,"0","")&amp;FIXED($E$4,0)&amp;IF(D16&lt;10,"/0","/")&amp;FIXED(D16,0),'祝日表'!$C$4:$D$21,2))</f>
      </c>
      <c r="E15" s="20">
        <f>IF(ISERROR(VLOOKUP(IF($E$4&lt;10,"0","")&amp;FIXED($E$4,0)&amp;IF(E16&lt;10,"/0","/")&amp;FIXED(E16,0),'祝日表'!$C$4:$D$21,2,FALSE)),"",VLOOKUP(IF($E$4&lt;10,"0","")&amp;FIXED($E$4,0)&amp;IF(E16&lt;10,"/0","/")&amp;FIXED(E16,0),'祝日表'!$C$4:$D$21,2))</f>
      </c>
      <c r="F15" s="20">
        <f>IF(ISERROR(VLOOKUP(IF($E$4&lt;10,"0","")&amp;FIXED($E$4,0)&amp;IF(F16&lt;10,"/0","/")&amp;FIXED(F16,0),'祝日表'!$C$4:$D$21,2,FALSE)),"",VLOOKUP(IF($E$4&lt;10,"0","")&amp;FIXED($E$4,0)&amp;IF(F16&lt;10,"/0","/")&amp;FIXED(F16,0),'祝日表'!$C$4:$D$21,2))</f>
      </c>
      <c r="G15" s="20">
        <f>IF(ISERROR(VLOOKUP(IF($E$4&lt;10,"0","")&amp;FIXED($E$4,0)&amp;IF(G16&lt;10,"/0","/")&amp;FIXED(G16,0),'祝日表'!$C$4:$D$21,2,FALSE)),"",VLOOKUP(IF($E$4&lt;10,"0","")&amp;FIXED($E$4,0)&amp;IF(G16&lt;10,"/0","/")&amp;FIXED(G16,0),'祝日表'!$C$4:$D$21,2))</f>
      </c>
      <c r="H15" s="21">
        <f>IF(ISERROR(VLOOKUP(IF($E$4&lt;10,"0","")&amp;FIXED($E$4,0)&amp;IF(H16&lt;10,"/0","/")&amp;FIXED(H16,0),'祝日表'!$C$4:$D$21,2,FALSE)),"",VLOOKUP(IF($E$4&lt;10,"0","")&amp;FIXED($E$4,0)&amp;IF(H16&lt;10,"/0","/")&amp;FIXED(H16,0),'祝日表'!$C$4:$D$21,2))</f>
      </c>
    </row>
    <row r="16" spans="2:8" ht="14.25">
      <c r="B16" s="29">
        <f>H9+1</f>
        <v>4</v>
      </c>
      <c r="C16" s="23">
        <f aca="true" t="shared" si="0" ref="C16:H16">B16+1</f>
        <v>5</v>
      </c>
      <c r="D16" s="23">
        <f t="shared" si="0"/>
        <v>6</v>
      </c>
      <c r="E16" s="23">
        <f t="shared" si="0"/>
        <v>7</v>
      </c>
      <c r="F16" s="23">
        <f t="shared" si="0"/>
        <v>8</v>
      </c>
      <c r="G16" s="23">
        <f t="shared" si="0"/>
        <v>9</v>
      </c>
      <c r="H16" s="24">
        <f t="shared" si="0"/>
        <v>10</v>
      </c>
    </row>
    <row r="17" spans="2:8" ht="14.25">
      <c r="B17" s="76"/>
      <c r="C17" s="77"/>
      <c r="D17" s="77"/>
      <c r="E17" s="77"/>
      <c r="F17" s="77"/>
      <c r="G17" s="77"/>
      <c r="H17" s="78"/>
    </row>
    <row r="18" spans="2:8" ht="14.25">
      <c r="B18" s="79"/>
      <c r="C18" s="74"/>
      <c r="D18" s="74"/>
      <c r="E18" s="74"/>
      <c r="F18" s="74"/>
      <c r="G18" s="74"/>
      <c r="H18" s="75"/>
    </row>
    <row r="19" spans="2:8" ht="14.25">
      <c r="B19" s="79"/>
      <c r="C19" s="74"/>
      <c r="D19" s="74"/>
      <c r="E19" s="74"/>
      <c r="F19" s="74"/>
      <c r="G19" s="74"/>
      <c r="H19" s="75"/>
    </row>
    <row r="20" spans="2:8" ht="14.25" customHeight="1">
      <c r="B20" s="79"/>
      <c r="C20" s="74"/>
      <c r="D20" s="74"/>
      <c r="E20" s="74"/>
      <c r="F20" s="74"/>
      <c r="G20" s="74"/>
      <c r="H20" s="75"/>
    </row>
    <row r="21" spans="2:8" ht="14.25" customHeight="1">
      <c r="B21" s="30"/>
      <c r="C21" s="27"/>
      <c r="D21" s="27"/>
      <c r="E21" s="27"/>
      <c r="F21" s="27"/>
      <c r="G21" s="27"/>
      <c r="H21" s="28"/>
    </row>
    <row r="22" spans="2:8" ht="13.5">
      <c r="B22" s="19">
        <f>IF(ISERROR(VLOOKUP(IF($E$4&lt;10,"0","")&amp;FIXED($E$4,0)&amp;IF(B23&lt;10,"/0","/")&amp;FIXED(B23,0),'祝日表'!$C$4:$D$21,2,FALSE)),"",VLOOKUP(IF($E$4&lt;10,"0","")&amp;FIXED($E$4,0)&amp;IF(B23&lt;10,"/0","/")&amp;FIXED(B23,0),'祝日表'!$C$4:$D$21,2))</f>
      </c>
      <c r="C22" s="20">
        <f>IF(ISERROR(VLOOKUP(IF($E$4&lt;10,"0","")&amp;FIXED($E$4,0)&amp;IF(C23&lt;10,"/0","/")&amp;FIXED(C23,0),'祝日表'!$C$4:$D$21,2,FALSE)),"",VLOOKUP(IF($E$4&lt;10,"0","")&amp;FIXED($E$4,0)&amp;IF(C23&lt;10,"/0","/")&amp;FIXED(C23,0),'祝日表'!$C$4:$D$21,2))</f>
      </c>
      <c r="D22" s="20">
        <f>IF(ISERROR(VLOOKUP(IF($E$4&lt;10,"0","")&amp;FIXED($E$4,0)&amp;IF(D23&lt;10,"/0","/")&amp;FIXED(D23,0),'祝日表'!$C$4:$D$21,2,FALSE)),"",VLOOKUP(IF($E$4&lt;10,"0","")&amp;FIXED($E$4,0)&amp;IF(D23&lt;10,"/0","/")&amp;FIXED(D23,0),'祝日表'!$C$4:$D$21,2))</f>
      </c>
      <c r="E22" s="20">
        <f>IF(ISERROR(VLOOKUP(IF($E$4&lt;10,"0","")&amp;FIXED($E$4,0)&amp;IF(E23&lt;10,"/0","/")&amp;FIXED(E23,0),'祝日表'!$C$4:$D$21,2,FALSE)),"",VLOOKUP(IF($E$4&lt;10,"0","")&amp;FIXED($E$4,0)&amp;IF(E23&lt;10,"/0","/")&amp;FIXED(E23,0),'祝日表'!$C$4:$D$21,2))</f>
      </c>
      <c r="F22" s="20">
        <f>IF(ISERROR(VLOOKUP(IF($E$4&lt;10,"0","")&amp;FIXED($E$4,0)&amp;IF(F23&lt;10,"/0","/")&amp;FIXED(F23,0),'祝日表'!$C$4:$D$21,2,FALSE)),"",VLOOKUP(IF($E$4&lt;10,"0","")&amp;FIXED($E$4,0)&amp;IF(F23&lt;10,"/0","/")&amp;FIXED(F23,0),'祝日表'!$C$4:$D$21,2))</f>
      </c>
      <c r="G22" s="20">
        <f>IF(ISERROR(VLOOKUP(IF($E$4&lt;10,"0","")&amp;FIXED($E$4,0)&amp;IF(G23&lt;10,"/0","/")&amp;FIXED(G23,0),'祝日表'!$C$4:$D$21,2,FALSE)),"",VLOOKUP(IF($E$4&lt;10,"0","")&amp;FIXED($E$4,0)&amp;IF(G23&lt;10,"/0","/")&amp;FIXED(G23,0),'祝日表'!$C$4:$D$21,2))</f>
      </c>
      <c r="H22" s="21">
        <f>IF(ISERROR(VLOOKUP(IF($E$4&lt;10,"0","")&amp;FIXED($E$4,0)&amp;IF(H23&lt;10,"/0","/")&amp;FIXED(H23,0),'祝日表'!$C$4:$D$21,2,FALSE)),"",VLOOKUP(IF($E$4&lt;10,"0","")&amp;FIXED($E$4,0)&amp;IF(H23&lt;10,"/0","/")&amp;FIXED(H23,0),'祝日表'!$C$4:$D$21,2))</f>
      </c>
    </row>
    <row r="23" spans="2:8" ht="14.25">
      <c r="B23" s="29">
        <f>H16+1</f>
        <v>11</v>
      </c>
      <c r="C23" s="23">
        <f aca="true" t="shared" si="1" ref="C23:H23">B23+1</f>
        <v>12</v>
      </c>
      <c r="D23" s="23">
        <f t="shared" si="1"/>
        <v>13</v>
      </c>
      <c r="E23" s="23">
        <f t="shared" si="1"/>
        <v>14</v>
      </c>
      <c r="F23" s="23">
        <f t="shared" si="1"/>
        <v>15</v>
      </c>
      <c r="G23" s="23">
        <f t="shared" si="1"/>
        <v>16</v>
      </c>
      <c r="H23" s="24">
        <f t="shared" si="1"/>
        <v>17</v>
      </c>
    </row>
    <row r="24" spans="2:8" ht="14.25">
      <c r="B24" s="76"/>
      <c r="C24" s="77"/>
      <c r="D24" s="77"/>
      <c r="E24" s="77"/>
      <c r="F24" s="77"/>
      <c r="G24" s="77"/>
      <c r="H24" s="78"/>
    </row>
    <row r="25" spans="2:8" ht="14.25">
      <c r="B25" s="79"/>
      <c r="C25" s="74"/>
      <c r="D25" s="74"/>
      <c r="E25" s="74"/>
      <c r="F25" s="74"/>
      <c r="G25" s="74"/>
      <c r="H25" s="75"/>
    </row>
    <row r="26" spans="2:8" ht="14.25">
      <c r="B26" s="79"/>
      <c r="C26" s="74"/>
      <c r="D26" s="74"/>
      <c r="E26" s="74"/>
      <c r="F26" s="74"/>
      <c r="G26" s="74"/>
      <c r="H26" s="75"/>
    </row>
    <row r="27" spans="2:8" ht="14.25" customHeight="1">
      <c r="B27" s="79"/>
      <c r="C27" s="74"/>
      <c r="D27" s="74"/>
      <c r="E27" s="74"/>
      <c r="F27" s="74"/>
      <c r="G27" s="74"/>
      <c r="H27" s="75"/>
    </row>
    <row r="28" spans="2:8" ht="14.25" customHeight="1">
      <c r="B28" s="30"/>
      <c r="C28" s="27"/>
      <c r="D28" s="27"/>
      <c r="E28" s="27"/>
      <c r="F28" s="27"/>
      <c r="G28" s="27"/>
      <c r="H28" s="28"/>
    </row>
    <row r="29" spans="2:8" ht="13.5">
      <c r="B29" s="19">
        <f>IF(ISERROR(VLOOKUP(IF($E$4&lt;10,"0","")&amp;FIXED($E$4,0)&amp;IF(B30&lt;10,"/0","/")&amp;FIXED(B30,0),'祝日表'!$C$4:$D$21,2,FALSE)),"",VLOOKUP(IF($E$4&lt;10,"0","")&amp;FIXED($E$4,0)&amp;IF(B30&lt;10,"/0","/")&amp;FIXED(B30,0),'祝日表'!$C$4:$D$21,2))</f>
      </c>
      <c r="C29" s="20">
        <f>IF(ISERROR(VLOOKUP(IF($E$4&lt;10,"0","")&amp;FIXED($E$4,0)&amp;IF(C30&lt;10,"/0","/")&amp;FIXED(C30,0),'祝日表'!$C$4:$D$21,2,FALSE)),"",VLOOKUP(IF($E$4&lt;10,"0","")&amp;FIXED($E$4,0)&amp;IF(C30&lt;10,"/0","/")&amp;FIXED(C30,0),'祝日表'!$C$4:$D$21,2))</f>
      </c>
      <c r="D29" s="20">
        <f>IF(ISERROR(VLOOKUP(IF($E$4&lt;10,"0","")&amp;FIXED($E$4,0)&amp;IF(D30&lt;10,"/0","/")&amp;FIXED(D30,0),'祝日表'!$C$4:$D$21,2,FALSE)),"",VLOOKUP(IF($E$4&lt;10,"0","")&amp;FIXED($E$4,0)&amp;IF(D30&lt;10,"/0","/")&amp;FIXED(D30,0),'祝日表'!$C$4:$D$21,2))</f>
      </c>
      <c r="E29" s="20">
        <f>IF(ISERROR(VLOOKUP(IF($E$4&lt;10,"0","")&amp;FIXED($E$4,0)&amp;IF(E30&lt;10,"/0","/")&amp;FIXED(E30,0),'祝日表'!$C$4:$D$21,2,FALSE)),"",VLOOKUP(IF($E$4&lt;10,"0","")&amp;FIXED($E$4,0)&amp;IF(E30&lt;10,"/0","/")&amp;FIXED(E30,0),'祝日表'!$C$4:$D$21,2))</f>
      </c>
      <c r="F29" s="20">
        <f>IF(ISERROR(VLOOKUP(IF($E$4&lt;10,"0","")&amp;FIXED($E$4,0)&amp;IF(F30&lt;10,"/0","/")&amp;FIXED(F30,0),'祝日表'!$C$4:$D$21,2,FALSE)),"",VLOOKUP(IF($E$4&lt;10,"0","")&amp;FIXED($E$4,0)&amp;IF(F30&lt;10,"/0","/")&amp;FIXED(F30,0),'祝日表'!$C$4:$D$21,2))</f>
      </c>
      <c r="G29" s="20" t="str">
        <f>IF(ISERROR(VLOOKUP(IF($E$4&lt;10,"0","")&amp;FIXED($E$4,0)&amp;IF(G30&lt;10,"/0","/")&amp;FIXED(G30,0),'祝日表'!$C$4:$D$21,2,FALSE)),"",VLOOKUP(IF($E$4&lt;10,"0","")&amp;FIXED($E$4,0)&amp;IF(G30&lt;10,"/0","/")&amp;FIXED(G30,0),'祝日表'!$C$4:$D$21,2))</f>
        <v>勤労感謝の日</v>
      </c>
      <c r="H29" s="21">
        <f>IF(ISERROR(VLOOKUP(IF($E$4&lt;10,"0","")&amp;FIXED($E$4,0)&amp;IF(H30&lt;10,"/0","/")&amp;FIXED(H30,0),'祝日表'!$C$4:$D$21,2,FALSE)),"",VLOOKUP(IF($E$4&lt;10,"0","")&amp;FIXED($E$4,0)&amp;IF(H30&lt;10,"/0","/")&amp;FIXED(H30,0),'祝日表'!$C$4:$D$21,2))</f>
      </c>
    </row>
    <row r="30" spans="2:8" ht="14.25" customHeight="1">
      <c r="B30" s="29">
        <f>H23+1</f>
        <v>18</v>
      </c>
      <c r="C30" s="23">
        <f aca="true" t="shared" si="2" ref="C30:H30">B30+1</f>
        <v>19</v>
      </c>
      <c r="D30" s="23">
        <f t="shared" si="2"/>
        <v>20</v>
      </c>
      <c r="E30" s="23">
        <f t="shared" si="2"/>
        <v>21</v>
      </c>
      <c r="F30" s="23">
        <f t="shared" si="2"/>
        <v>22</v>
      </c>
      <c r="G30" s="23">
        <f t="shared" si="2"/>
        <v>23</v>
      </c>
      <c r="H30" s="24">
        <f t="shared" si="2"/>
        <v>24</v>
      </c>
    </row>
    <row r="31" spans="2:8" ht="14.25">
      <c r="B31" s="76"/>
      <c r="C31" s="77"/>
      <c r="D31" s="77"/>
      <c r="E31" s="77"/>
      <c r="F31" s="77"/>
      <c r="G31" s="77"/>
      <c r="H31" s="78"/>
    </row>
    <row r="32" spans="2:8" ht="14.25">
      <c r="B32" s="79"/>
      <c r="C32" s="74"/>
      <c r="D32" s="74"/>
      <c r="E32" s="74"/>
      <c r="F32" s="74"/>
      <c r="G32" s="74"/>
      <c r="H32" s="75"/>
    </row>
    <row r="33" spans="2:8" ht="14.25">
      <c r="B33" s="79"/>
      <c r="C33" s="74"/>
      <c r="D33" s="74"/>
      <c r="E33" s="74"/>
      <c r="F33" s="74"/>
      <c r="G33" s="74"/>
      <c r="H33" s="75"/>
    </row>
    <row r="34" spans="2:8" ht="14.25" customHeight="1">
      <c r="B34" s="79"/>
      <c r="C34" s="74"/>
      <c r="D34" s="74"/>
      <c r="E34" s="74"/>
      <c r="F34" s="74"/>
      <c r="G34" s="74"/>
      <c r="H34" s="75"/>
    </row>
    <row r="35" spans="2:8" ht="14.25" customHeight="1">
      <c r="B35" s="30"/>
      <c r="C35" s="27"/>
      <c r="D35" s="27"/>
      <c r="E35" s="27"/>
      <c r="F35" s="27"/>
      <c r="G35" s="27"/>
      <c r="H35" s="28"/>
    </row>
    <row r="36" spans="2:8" ht="13.5">
      <c r="B36" s="19">
        <f>IF(ISERROR(VLOOKUP(IF($E$4&lt;10,"0","")&amp;FIXED($E$4,0)&amp;IF(B37&lt;10,"/0","/")&amp;FIXED(B37,0),'祝日表'!$C$4:$D$21,2,FALSE)),"",VLOOKUP(IF($E$4&lt;10,"0","")&amp;FIXED($E$4,0)&amp;IF(B37&lt;10,"/0","/")&amp;FIXED(B37,0),'祝日表'!$C$4:$D$21,2))</f>
      </c>
      <c r="C36" s="20">
        <f>IF(ISERROR(VLOOKUP(IF($E$4&lt;10,"0","")&amp;FIXED($E$4,0)&amp;IF(C37&lt;10,"/0","/")&amp;FIXED(C37,0),'祝日表'!$C$4:$D$21,2,FALSE)),"",VLOOKUP(IF($E$4&lt;10,"0","")&amp;FIXED($E$4,0)&amp;IF(C37&lt;10,"/0","/")&amp;FIXED(C37,0),'祝日表'!$C$4:$D$21,2))</f>
      </c>
      <c r="D36" s="20">
        <f>IF(ISERROR(VLOOKUP(IF($E$4&lt;10,"0","")&amp;FIXED($E$4,0)&amp;IF(D37&lt;10,"/0","/")&amp;FIXED(D37,0),'祝日表'!$C$4:$D$21,2,FALSE)),"",VLOOKUP(IF($E$4&lt;10,"0","")&amp;FIXED($E$4,0)&amp;IF(D37&lt;10,"/0","/")&amp;FIXED(D37,0),'祝日表'!$C$4:$D$21,2))</f>
      </c>
      <c r="E36" s="20">
        <f>IF(ISERROR(VLOOKUP(IF($E$4&lt;10,"0","")&amp;FIXED($E$4,0)&amp;IF(E37&lt;10,"/0","/")&amp;FIXED(E37,0),'祝日表'!$C$4:$D$21,2,FALSE)),"",VLOOKUP(IF($E$4&lt;10,"0","")&amp;FIXED($E$4,0)&amp;IF(E37&lt;10,"/0","/")&amp;FIXED(E37,0),'祝日表'!$C$4:$D$21,2))</f>
      </c>
      <c r="F36" s="20">
        <f>IF(ISERROR(VLOOKUP(IF($E$4&lt;10,"0","")&amp;FIXED($E$4,0)&amp;IF(F37&lt;10,"/0","/")&amp;FIXED(F37,0),'祝日表'!$C$4:$D$21,2,FALSE)),"",VLOOKUP(IF($E$4&lt;10,"0","")&amp;FIXED($E$4,0)&amp;IF(F37&lt;10,"/0","/")&amp;FIXED(F37,0),'祝日表'!$C$4:$D$21,2))</f>
      </c>
      <c r="G36" s="20">
        <f>IF(ISERROR(VLOOKUP(IF($E$4&lt;10,"0","")&amp;FIXED($E$4,0)&amp;IF(G37&lt;10,"/0","/")&amp;FIXED(G37,0),'祝日表'!$C$4:$D$21,2,FALSE)),"",VLOOKUP(IF($E$4&lt;10,"0","")&amp;FIXED($E$4,0)&amp;IF(G37&lt;10,"/0","/")&amp;FIXED(G37,0),'祝日表'!$C$4:$D$21,2))</f>
      </c>
      <c r="H36" s="21">
        <f>IF(ISERROR(VLOOKUP(IF($E$4&lt;10,"0","")&amp;FIXED($E$4,0)&amp;IF(H37&lt;10,"/0","/")&amp;FIXED(H37,0),'祝日表'!$C$4:$D$21,2,FALSE)),"",VLOOKUP(IF($E$4&lt;10,"0","")&amp;FIXED($E$4,0)&amp;IF(H37&lt;10,"/0","/")&amp;FIXED(H37,0),'祝日表'!$C$4:$D$21,2))</f>
      </c>
    </row>
    <row r="37" spans="1:9" ht="14.25">
      <c r="A37" s="22">
        <f>DATE($B$4,$E$4,$H$30+1)</f>
        <v>41238</v>
      </c>
      <c r="B37" s="29">
        <f>IF($A$37&lt;DATE($B$4,$E$4+1,1),$H$30+1,"")</f>
        <v>25</v>
      </c>
      <c r="C37" s="23">
        <f>IF($A$37+1&lt;DATE($B$4,$E$4+1,1),B37+1,"")</f>
        <v>26</v>
      </c>
      <c r="D37" s="23">
        <f>IF($A$37+2&lt;DATE($B$4,$E$4+1,1),C37+1,"")</f>
        <v>27</v>
      </c>
      <c r="E37" s="23">
        <f>IF($A$37+3&lt;DATE($B$4,$E$4+1,1),D37+1,"")</f>
        <v>28</v>
      </c>
      <c r="F37" s="23">
        <f>IF($A$37+4&lt;DATE($B$4,$E$4+1,1),E37+1,"")</f>
        <v>29</v>
      </c>
      <c r="G37" s="23">
        <f>IF($A$37+5&lt;DATE($B$4,$E$4+1,1),F37+1,"")</f>
        <v>30</v>
      </c>
      <c r="H37" s="24">
        <f>IF($A$37+6&lt;DATE($B$4,$E$4+1,1),G37+1,"")</f>
      </c>
      <c r="I37" s="31"/>
    </row>
    <row r="38" spans="1:9" ht="14.25" customHeight="1">
      <c r="A38" s="22"/>
      <c r="B38" s="76"/>
      <c r="C38" s="77"/>
      <c r="D38" s="77"/>
      <c r="E38" s="77"/>
      <c r="F38" s="77"/>
      <c r="G38" s="77"/>
      <c r="H38" s="78"/>
      <c r="I38" s="31"/>
    </row>
    <row r="39" spans="1:9" ht="14.25" customHeight="1">
      <c r="A39" s="22"/>
      <c r="B39" s="76"/>
      <c r="C39" s="77"/>
      <c r="D39" s="77"/>
      <c r="E39" s="77"/>
      <c r="F39" s="77"/>
      <c r="G39" s="77"/>
      <c r="H39" s="78"/>
      <c r="I39" s="31"/>
    </row>
    <row r="40" spans="1:9" ht="14.25" customHeight="1">
      <c r="A40" s="22"/>
      <c r="B40" s="79"/>
      <c r="C40" s="74"/>
      <c r="D40" s="74"/>
      <c r="E40" s="74"/>
      <c r="F40" s="74"/>
      <c r="G40" s="74"/>
      <c r="H40" s="75"/>
      <c r="I40" s="31"/>
    </row>
    <row r="41" spans="1:9" ht="14.25" customHeight="1">
      <c r="A41" s="22"/>
      <c r="B41" s="79"/>
      <c r="C41" s="74"/>
      <c r="D41" s="74"/>
      <c r="E41" s="74"/>
      <c r="F41" s="74"/>
      <c r="G41" s="74"/>
      <c r="H41" s="75"/>
      <c r="I41" s="31"/>
    </row>
    <row r="42" spans="1:9" ht="14.25" customHeight="1">
      <c r="A42" s="22"/>
      <c r="B42" s="32"/>
      <c r="C42" s="33"/>
      <c r="D42" s="33"/>
      <c r="E42" s="33"/>
      <c r="F42" s="33"/>
      <c r="G42" s="33"/>
      <c r="H42" s="34"/>
      <c r="I42" s="31"/>
    </row>
    <row r="43" spans="2:8" ht="13.5">
      <c r="B43" s="35">
        <f>IF(ISERROR(VLOOKUP(IF($E$4&lt;10,"0","")&amp;FIXED($E$4,0)&amp;IF(B44&lt;10,"/0","/")&amp;FIXED(B44,0),'祝日表'!$C$4:$D$21,2,FALSE)),"",VLOOKUP(IF($E$4&lt;10,"0","")&amp;FIXED($E$4,0)&amp;IF(B44&lt;10,"/0","/")&amp;FIXED(B44,0),'祝日表'!$C$4:$D$21,2))</f>
      </c>
      <c r="C43" s="36">
        <f>IF(ISERROR(VLOOKUP(IF($E$4&lt;10,"0","")&amp;FIXED($E$4,0)&amp;IF(C44&lt;10,"/0","/")&amp;FIXED(C44,0),'祝日表'!$C$4:$D$21,2,FALSE)),"",VLOOKUP(IF($E$4&lt;10,"0","")&amp;FIXED($E$4,0)&amp;IF(C44&lt;10,"/0","/")&amp;FIXED(C44,0),'祝日表'!$C$4:$D$21,2))</f>
      </c>
      <c r="D43" s="36">
        <f>IF(ISERROR(VLOOKUP(IF($E$4&lt;10,"0","")&amp;FIXED($E$4,0)&amp;IF(D44&lt;10,"/0","/")&amp;FIXED(D44,0),'祝日表'!$C$4:$D$21,2,FALSE)),"",VLOOKUP(IF($E$4&lt;10,"0","")&amp;FIXED($E$4,0)&amp;IF(D44&lt;10,"/0","/")&amp;FIXED(D44,0),'祝日表'!$C$4:$D$21,2))</f>
      </c>
      <c r="E43" s="36">
        <f>IF(ISERROR(VLOOKUP(IF($E$4&lt;10,"0","")&amp;FIXED($E$4,0)&amp;IF(E44&lt;10,"/0","/")&amp;FIXED(E44,0),'祝日表'!$C$4:$D$21,2,FALSE)),"",VLOOKUP(IF($E$4&lt;10,"0","")&amp;FIXED($E$4,0)&amp;IF(E44&lt;10,"/0","/")&amp;FIXED(E44,0),'祝日表'!$C$4:$D$21,2))</f>
      </c>
      <c r="F43" s="36"/>
      <c r="G43" s="36"/>
      <c r="H43" s="37"/>
    </row>
    <row r="44" spans="2:8" ht="14.25" customHeight="1">
      <c r="B44" s="38">
        <f>IF($A$37+7&lt;DATE($B$4,$E$4+1,1),H37+1,"")</f>
      </c>
      <c r="C44" s="39">
        <f>IF($A$37+8&lt;DATE($B$4,$E$4+1,1),B44+1,"")</f>
      </c>
      <c r="D44" s="39">
        <f>IF($A$37+9&lt;DATE($B$4,$E$4+1,1),C44+1,"")</f>
      </c>
      <c r="E44" s="39">
        <f>IF($A$37+10&lt;DATE($B$4,$E$4+1,1),D44+1,"")</f>
      </c>
      <c r="F44" s="39"/>
      <c r="G44" s="39"/>
      <c r="H44" s="40"/>
    </row>
    <row r="45" spans="2:8" ht="14.25" customHeight="1">
      <c r="B45" s="80"/>
      <c r="C45" s="81"/>
      <c r="D45" s="81"/>
      <c r="E45" s="81"/>
      <c r="F45" s="81"/>
      <c r="G45" s="81"/>
      <c r="H45" s="82"/>
    </row>
    <row r="46" spans="2:8" ht="14.25" customHeight="1">
      <c r="B46" s="83"/>
      <c r="C46" s="84"/>
      <c r="D46" s="84"/>
      <c r="E46" s="84"/>
      <c r="F46" s="84"/>
      <c r="G46" s="84"/>
      <c r="H46" s="85"/>
    </row>
    <row r="47" spans="2:8" ht="14.25" customHeight="1">
      <c r="B47" s="83"/>
      <c r="C47" s="84"/>
      <c r="D47" s="84"/>
      <c r="E47" s="84"/>
      <c r="F47" s="84"/>
      <c r="G47" s="84"/>
      <c r="H47" s="85"/>
    </row>
    <row r="48" spans="2:8" ht="14.25" customHeight="1">
      <c r="B48" s="83"/>
      <c r="C48" s="84"/>
      <c r="D48" s="84"/>
      <c r="E48" s="84"/>
      <c r="F48" s="84"/>
      <c r="G48" s="84"/>
      <c r="H48" s="85"/>
    </row>
    <row r="49" spans="2:8" ht="14.25" customHeight="1" thickBot="1">
      <c r="B49" s="86"/>
      <c r="C49" s="87"/>
      <c r="D49" s="87"/>
      <c r="E49" s="87"/>
      <c r="F49" s="87"/>
      <c r="G49" s="87"/>
      <c r="H49" s="88"/>
    </row>
    <row r="50" ht="14.25" thickTop="1"/>
  </sheetData>
  <sheetProtection sheet="1" objects="1" scenarios="1"/>
  <printOptions/>
  <pageMargins left="0.1968503937007874" right="0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2:D2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5.75390625" style="0" customWidth="1"/>
    <col min="4" max="4" width="18.00390625" style="0" customWidth="1"/>
  </cols>
  <sheetData>
    <row r="2" ht="14.25" thickBot="1">
      <c r="C2" t="s">
        <v>82</v>
      </c>
    </row>
    <row r="3" spans="2:4" ht="14.25" thickBot="1">
      <c r="B3" s="41" t="s">
        <v>8</v>
      </c>
      <c r="C3" s="42" t="s">
        <v>27</v>
      </c>
      <c r="D3" s="43" t="s">
        <v>28</v>
      </c>
    </row>
    <row r="4" spans="2:4" ht="14.25" thickTop="1">
      <c r="B4" s="44">
        <v>1</v>
      </c>
      <c r="C4" s="45" t="s">
        <v>29</v>
      </c>
      <c r="D4" s="46" t="s">
        <v>30</v>
      </c>
    </row>
    <row r="5" spans="2:4" ht="13.5">
      <c r="B5" s="44">
        <v>2</v>
      </c>
      <c r="C5" s="45" t="s">
        <v>83</v>
      </c>
      <c r="D5" s="46" t="s">
        <v>61</v>
      </c>
    </row>
    <row r="6" spans="2:4" ht="13.5">
      <c r="B6" s="44">
        <v>3</v>
      </c>
      <c r="C6" s="45" t="s">
        <v>84</v>
      </c>
      <c r="D6" s="46" t="s">
        <v>31</v>
      </c>
    </row>
    <row r="7" spans="2:4" ht="13.5">
      <c r="B7" s="44">
        <v>4</v>
      </c>
      <c r="C7" s="45" t="s">
        <v>32</v>
      </c>
      <c r="D7" s="46" t="s">
        <v>33</v>
      </c>
    </row>
    <row r="8" spans="2:4" ht="13.5">
      <c r="B8" s="44">
        <v>5</v>
      </c>
      <c r="C8" s="45" t="s">
        <v>59</v>
      </c>
      <c r="D8" s="46" t="s">
        <v>34</v>
      </c>
    </row>
    <row r="9" spans="2:4" ht="13.5">
      <c r="B9" s="44">
        <v>6</v>
      </c>
      <c r="C9" s="45" t="s">
        <v>35</v>
      </c>
      <c r="D9" s="46" t="s">
        <v>60</v>
      </c>
    </row>
    <row r="10" spans="2:4" ht="13.5">
      <c r="B10" s="44">
        <v>7</v>
      </c>
      <c r="C10" s="45" t="s">
        <v>90</v>
      </c>
      <c r="D10" s="46" t="s">
        <v>61</v>
      </c>
    </row>
    <row r="11" spans="2:4" ht="13.5">
      <c r="B11" s="44">
        <v>8</v>
      </c>
      <c r="C11" s="45" t="s">
        <v>36</v>
      </c>
      <c r="D11" s="46" t="s">
        <v>37</v>
      </c>
    </row>
    <row r="12" spans="2:4" ht="13.5">
      <c r="B12" s="44">
        <v>9</v>
      </c>
      <c r="C12" s="45" t="s">
        <v>38</v>
      </c>
      <c r="D12" s="46" t="s">
        <v>85</v>
      </c>
    </row>
    <row r="13" spans="2:4" ht="13.5">
      <c r="B13" s="44">
        <v>10</v>
      </c>
      <c r="C13" s="45" t="s">
        <v>39</v>
      </c>
      <c r="D13" s="46" t="s">
        <v>40</v>
      </c>
    </row>
    <row r="14" spans="2:4" ht="13.5">
      <c r="B14" s="44">
        <v>11</v>
      </c>
      <c r="C14" s="45" t="s">
        <v>86</v>
      </c>
      <c r="D14" s="46" t="s">
        <v>41</v>
      </c>
    </row>
    <row r="15" spans="2:4" ht="13.5">
      <c r="B15" s="44">
        <v>12</v>
      </c>
      <c r="C15" s="45" t="s">
        <v>87</v>
      </c>
      <c r="D15" s="46" t="s">
        <v>42</v>
      </c>
    </row>
    <row r="16" spans="2:4" ht="13.5">
      <c r="B16" s="44">
        <v>13</v>
      </c>
      <c r="C16" s="45" t="s">
        <v>62</v>
      </c>
      <c r="D16" s="46" t="s">
        <v>43</v>
      </c>
    </row>
    <row r="17" spans="2:4" ht="13.5">
      <c r="B17" s="44">
        <v>14</v>
      </c>
      <c r="C17" s="45" t="s">
        <v>88</v>
      </c>
      <c r="D17" s="46" t="s">
        <v>44</v>
      </c>
    </row>
    <row r="18" spans="2:4" ht="13.5">
      <c r="B18" s="44">
        <v>15</v>
      </c>
      <c r="C18" s="45" t="s">
        <v>45</v>
      </c>
      <c r="D18" s="47" t="s">
        <v>46</v>
      </c>
    </row>
    <row r="19" spans="2:4" ht="13.5">
      <c r="B19" s="44">
        <v>16</v>
      </c>
      <c r="C19" s="45" t="s">
        <v>47</v>
      </c>
      <c r="D19" s="46" t="s">
        <v>48</v>
      </c>
    </row>
    <row r="20" spans="2:4" ht="13.5">
      <c r="B20" s="44">
        <v>17</v>
      </c>
      <c r="C20" s="45" t="s">
        <v>49</v>
      </c>
      <c r="D20" s="46" t="s">
        <v>50</v>
      </c>
    </row>
    <row r="21" spans="2:4" ht="14.25" thickBot="1">
      <c r="B21" s="48">
        <v>18</v>
      </c>
      <c r="C21" s="49" t="s">
        <v>89</v>
      </c>
      <c r="D21" s="50" t="s">
        <v>61</v>
      </c>
    </row>
  </sheetData>
  <sheetProtection sheet="1" objects="1" scenarios="1"/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PEH01262@nifty.com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日程管理表</dc:title>
  <dc:subject/>
  <dc:creator>HP Customer</dc:creator>
  <cp:keywords/>
  <dc:description/>
  <cp:lastModifiedBy>HP Customer</cp:lastModifiedBy>
  <cp:lastPrinted>2012-09-19T09:25:06Z</cp:lastPrinted>
  <dcterms:created xsi:type="dcterms:W3CDTF">1997-01-08T22:48:59Z</dcterms:created>
  <dcterms:modified xsi:type="dcterms:W3CDTF">2012-11-25T01:55:13Z</dcterms:modified>
  <cp:category/>
  <cp:version/>
  <cp:contentType/>
  <cp:contentStatus/>
</cp:coreProperties>
</file>